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im.black\Documents\Theo\Task Force Website\FInal Reports\APTF\APS\"/>
    </mc:Choice>
  </mc:AlternateContent>
  <bookViews>
    <workbookView xWindow="0" yWindow="0" windowWidth="28800" windowHeight="13350"/>
  </bookViews>
  <sheets>
    <sheet name="All Sum wo V H" sheetId="1" r:id="rId1"/>
    <sheet name="Linked Summary " sheetId="2" r:id="rId2"/>
  </sheets>
  <definedNames>
    <definedName name="_xlnm.Print_Area" localSheetId="0">'All Sum wo V H'!$C$1:$Z$116</definedName>
    <definedName name="_xlnm.Print_Area" localSheetId="1">'Linked Summary '!$C$2:$O$3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T5" i="1" l="1"/>
  <c r="C17" i="2"/>
  <c r="U17" i="2"/>
  <c r="V17" i="2"/>
  <c r="C15" i="2"/>
  <c r="T15" i="2"/>
  <c r="U15" i="2"/>
  <c r="V15" i="2"/>
  <c r="W15" i="2"/>
  <c r="X15" i="2"/>
  <c r="C13" i="2"/>
  <c r="C11" i="2"/>
  <c r="C9" i="2"/>
  <c r="R9" i="2"/>
  <c r="C7" i="2"/>
  <c r="C5" i="2"/>
  <c r="C3" i="2"/>
  <c r="D3" i="2"/>
  <c r="E3" i="2"/>
  <c r="F3" i="2"/>
  <c r="G3" i="2"/>
  <c r="H3" i="2"/>
  <c r="I3" i="2"/>
  <c r="J3" i="2"/>
  <c r="K3" i="2"/>
  <c r="L3" i="2"/>
  <c r="M3" i="2"/>
  <c r="N3" i="2"/>
  <c r="O3" i="2"/>
  <c r="P3" i="2"/>
  <c r="Q3" i="2"/>
  <c r="R3" i="2"/>
  <c r="S3" i="2"/>
  <c r="T3" i="2"/>
  <c r="U3" i="2"/>
  <c r="V3" i="2"/>
  <c r="W3" i="2"/>
  <c r="X3" i="2"/>
  <c r="X106" i="1"/>
  <c r="W106" i="1"/>
  <c r="V106" i="1"/>
  <c r="U106" i="1"/>
  <c r="T106" i="1"/>
  <c r="X100" i="1"/>
  <c r="W100" i="1"/>
  <c r="V100" i="1"/>
  <c r="U100" i="1"/>
  <c r="X88" i="1"/>
  <c r="W88" i="1"/>
  <c r="V88" i="1"/>
  <c r="U88" i="1"/>
  <c r="X94" i="1"/>
  <c r="W94" i="1"/>
  <c r="V94" i="1"/>
  <c r="U94" i="1"/>
  <c r="T94" i="1"/>
  <c r="X93" i="1"/>
  <c r="W93" i="1"/>
  <c r="V93" i="1"/>
  <c r="T93" i="1"/>
  <c r="X92" i="1"/>
  <c r="W92" i="1"/>
  <c r="V92" i="1"/>
  <c r="T92" i="1"/>
  <c r="X91" i="1"/>
  <c r="W91" i="1"/>
  <c r="V91" i="1"/>
  <c r="T91" i="1"/>
  <c r="X90" i="1"/>
  <c r="W90" i="1"/>
  <c r="V90" i="1"/>
  <c r="T90" i="1"/>
  <c r="X89" i="1"/>
  <c r="W89" i="1"/>
  <c r="V89" i="1"/>
  <c r="U89" i="1"/>
  <c r="T89" i="1"/>
  <c r="X83" i="1"/>
  <c r="W83" i="1"/>
  <c r="V83" i="1"/>
  <c r="T83" i="1"/>
  <c r="X82" i="1"/>
  <c r="W82" i="1"/>
  <c r="V82" i="1"/>
  <c r="T82" i="1"/>
  <c r="X81" i="1"/>
  <c r="W81" i="1"/>
  <c r="V81" i="1"/>
  <c r="T81" i="1"/>
  <c r="X80" i="1"/>
  <c r="W80" i="1"/>
  <c r="V80" i="1"/>
  <c r="T80" i="1"/>
  <c r="X79" i="1"/>
  <c r="W79" i="1"/>
  <c r="V79" i="1"/>
  <c r="T79" i="1"/>
  <c r="X78" i="1"/>
  <c r="W78" i="1"/>
  <c r="V78" i="1"/>
  <c r="U78" i="1"/>
  <c r="T78" i="1"/>
  <c r="X77" i="1"/>
  <c r="W77" i="1"/>
  <c r="V77" i="1"/>
  <c r="U77" i="1"/>
  <c r="T77" i="1"/>
  <c r="X76" i="1"/>
  <c r="W76" i="1"/>
  <c r="V76" i="1"/>
  <c r="U76" i="1"/>
  <c r="T76" i="1"/>
  <c r="X75" i="1"/>
  <c r="W75" i="1"/>
  <c r="V75" i="1"/>
  <c r="T75" i="1"/>
  <c r="X74" i="1"/>
  <c r="W74" i="1"/>
  <c r="V74" i="1"/>
  <c r="T74" i="1"/>
  <c r="X73" i="1"/>
  <c r="W73" i="1"/>
  <c r="V73" i="1"/>
  <c r="T73" i="1"/>
  <c r="X72" i="1"/>
  <c r="W72" i="1"/>
  <c r="V72" i="1"/>
  <c r="T72" i="1"/>
  <c r="X71" i="1"/>
  <c r="W71" i="1"/>
  <c r="V71" i="1"/>
  <c r="T71" i="1"/>
  <c r="X70" i="1"/>
  <c r="W70" i="1"/>
  <c r="V70" i="1"/>
  <c r="U70" i="1"/>
  <c r="T70" i="1"/>
  <c r="X69" i="1"/>
  <c r="W69" i="1"/>
  <c r="V69" i="1"/>
  <c r="T69" i="1"/>
  <c r="X68" i="1"/>
  <c r="W68" i="1"/>
  <c r="V68" i="1"/>
  <c r="T68" i="1"/>
  <c r="X67" i="1"/>
  <c r="W67" i="1"/>
  <c r="V67" i="1"/>
  <c r="T67" i="1"/>
  <c r="X66" i="1"/>
  <c r="W66" i="1"/>
  <c r="V66" i="1"/>
  <c r="U66" i="1"/>
  <c r="X61" i="1"/>
  <c r="W61" i="1"/>
  <c r="V61" i="1"/>
  <c r="U61" i="1"/>
  <c r="T61" i="1"/>
  <c r="X60" i="1"/>
  <c r="W60" i="1"/>
  <c r="V60" i="1"/>
  <c r="U60" i="1"/>
  <c r="T60" i="1"/>
  <c r="X59" i="1"/>
  <c r="W59" i="1"/>
  <c r="V59" i="1"/>
  <c r="U59" i="1"/>
  <c r="T59" i="1"/>
  <c r="X58" i="1"/>
  <c r="W58" i="1"/>
  <c r="V58" i="1"/>
  <c r="U58" i="1"/>
  <c r="T58" i="1"/>
  <c r="X57" i="1"/>
  <c r="W57" i="1"/>
  <c r="V57" i="1"/>
  <c r="U57" i="1"/>
  <c r="T57" i="1"/>
  <c r="X56" i="1"/>
  <c r="W56" i="1"/>
  <c r="V56" i="1"/>
  <c r="U56" i="1"/>
  <c r="T56" i="1"/>
  <c r="X55" i="1"/>
  <c r="W55" i="1"/>
  <c r="V55" i="1"/>
  <c r="U55" i="1"/>
  <c r="T55" i="1"/>
  <c r="X54" i="1"/>
  <c r="W54" i="1"/>
  <c r="V54" i="1"/>
  <c r="U54" i="1"/>
  <c r="T54" i="1"/>
  <c r="X53" i="1"/>
  <c r="W53" i="1"/>
  <c r="V53" i="1"/>
  <c r="U53" i="1"/>
  <c r="T53" i="1"/>
  <c r="X52" i="1"/>
  <c r="W52" i="1"/>
  <c r="V52" i="1"/>
  <c r="U52" i="1"/>
  <c r="T52" i="1"/>
  <c r="X51" i="1"/>
  <c r="W51" i="1"/>
  <c r="V51" i="1"/>
  <c r="T51" i="1"/>
  <c r="X50" i="1"/>
  <c r="W50" i="1"/>
  <c r="V50" i="1"/>
  <c r="U50" i="1"/>
  <c r="X45" i="1"/>
  <c r="W45" i="1"/>
  <c r="V45" i="1"/>
  <c r="T45" i="1"/>
  <c r="X44" i="1"/>
  <c r="W44" i="1"/>
  <c r="V44" i="1"/>
  <c r="T44" i="1"/>
  <c r="X43" i="1"/>
  <c r="W43" i="1"/>
  <c r="V43" i="1"/>
  <c r="T43" i="1"/>
  <c r="X42" i="1"/>
  <c r="W42" i="1"/>
  <c r="V42" i="1"/>
  <c r="T42" i="1"/>
  <c r="X41" i="1"/>
  <c r="W41" i="1"/>
  <c r="V41" i="1"/>
  <c r="U41" i="1"/>
  <c r="T41" i="1"/>
  <c r="X40" i="1"/>
  <c r="W40" i="1"/>
  <c r="V40" i="1"/>
  <c r="U40" i="1"/>
  <c r="T40" i="1"/>
  <c r="X39" i="1"/>
  <c r="W39" i="1"/>
  <c r="V39" i="1"/>
  <c r="T39" i="1"/>
  <c r="X38" i="1"/>
  <c r="W38" i="1"/>
  <c r="V38" i="1"/>
  <c r="T38" i="1"/>
  <c r="X37" i="1"/>
  <c r="W37" i="1"/>
  <c r="V37" i="1"/>
  <c r="T37" i="1"/>
  <c r="X36" i="1"/>
  <c r="W36" i="1"/>
  <c r="V36" i="1"/>
  <c r="U36" i="1"/>
  <c r="T36" i="1"/>
  <c r="X35" i="1"/>
  <c r="W35" i="1"/>
  <c r="V35" i="1"/>
  <c r="T35" i="1"/>
  <c r="X34" i="1"/>
  <c r="W34" i="1"/>
  <c r="V34" i="1"/>
  <c r="U34" i="1"/>
  <c r="T34" i="1"/>
  <c r="X33" i="1"/>
  <c r="W33" i="1"/>
  <c r="V33" i="1"/>
  <c r="T33" i="1"/>
  <c r="X32" i="1"/>
  <c r="W32" i="1"/>
  <c r="V32" i="1"/>
  <c r="T32" i="1"/>
  <c r="X31" i="1"/>
  <c r="W31" i="1"/>
  <c r="V31" i="1"/>
  <c r="T31" i="1"/>
  <c r="X30" i="1"/>
  <c r="W30" i="1"/>
  <c r="V30" i="1"/>
  <c r="T30" i="1"/>
  <c r="X29" i="1"/>
  <c r="W29" i="1"/>
  <c r="V29" i="1"/>
  <c r="T29" i="1"/>
  <c r="X28" i="1"/>
  <c r="W28" i="1"/>
  <c r="V28" i="1"/>
  <c r="T28" i="1"/>
  <c r="X27" i="1"/>
  <c r="W27" i="1"/>
  <c r="V27" i="1"/>
  <c r="T27" i="1"/>
  <c r="X26" i="1"/>
  <c r="W26" i="1"/>
  <c r="V26" i="1"/>
  <c r="T26" i="1"/>
  <c r="X25" i="1"/>
  <c r="W25" i="1"/>
  <c r="V25" i="1"/>
  <c r="U25" i="1"/>
  <c r="X20" i="1"/>
  <c r="W20" i="1"/>
  <c r="V20" i="1"/>
  <c r="X19" i="1"/>
  <c r="W19" i="1"/>
  <c r="V19" i="1"/>
  <c r="X18" i="1"/>
  <c r="W18" i="1"/>
  <c r="V18" i="1"/>
  <c r="X17" i="1"/>
  <c r="W17" i="1"/>
  <c r="V17" i="1"/>
  <c r="X16" i="1"/>
  <c r="W16" i="1"/>
  <c r="V16" i="1"/>
  <c r="X15" i="1"/>
  <c r="W15" i="1"/>
  <c r="V15" i="1"/>
  <c r="X14" i="1"/>
  <c r="W14" i="1"/>
  <c r="V14" i="1"/>
  <c r="X13" i="1"/>
  <c r="W13" i="1"/>
  <c r="V13" i="1"/>
  <c r="X12" i="1"/>
  <c r="W12" i="1"/>
  <c r="V12" i="1"/>
  <c r="X11" i="1"/>
  <c r="W11" i="1"/>
  <c r="V11" i="1"/>
  <c r="X10" i="1"/>
  <c r="W10" i="1"/>
  <c r="V10" i="1"/>
  <c r="X9" i="1"/>
  <c r="W9" i="1"/>
  <c r="V9" i="1"/>
  <c r="X8" i="1"/>
  <c r="W8" i="1"/>
  <c r="V8" i="1"/>
  <c r="X7" i="1"/>
  <c r="W7" i="1"/>
  <c r="V7" i="1"/>
  <c r="X6" i="1"/>
  <c r="W6" i="1"/>
  <c r="V6" i="1"/>
  <c r="X5" i="1"/>
  <c r="W5" i="1"/>
  <c r="V5" i="1"/>
  <c r="U20" i="1"/>
  <c r="U19" i="1"/>
  <c r="U14" i="1"/>
  <c r="U13" i="1"/>
  <c r="U12" i="1"/>
  <c r="U11" i="1"/>
  <c r="U10" i="1"/>
  <c r="U9" i="1"/>
  <c r="U8" i="1"/>
  <c r="U7" i="1"/>
  <c r="U6" i="1"/>
  <c r="O83" i="1" l="1"/>
  <c r="O82" i="1"/>
  <c r="O81" i="1"/>
  <c r="O80" i="1"/>
  <c r="O79" i="1"/>
  <c r="O75" i="1"/>
  <c r="O74" i="1"/>
  <c r="O73" i="1"/>
  <c r="O72" i="1"/>
  <c r="O69" i="1"/>
  <c r="O68" i="1"/>
  <c r="O67" i="1"/>
  <c r="N83" i="1"/>
  <c r="N82" i="1"/>
  <c r="N81" i="1"/>
  <c r="N80" i="1"/>
  <c r="P80" i="1" s="1"/>
  <c r="U80" i="1" s="1"/>
  <c r="N79" i="1"/>
  <c r="P79" i="1" s="1"/>
  <c r="U79" i="1" s="1"/>
  <c r="N75" i="1"/>
  <c r="N74" i="1"/>
  <c r="P74" i="1" s="1"/>
  <c r="U74" i="1" s="1"/>
  <c r="N73" i="1"/>
  <c r="P73" i="1" s="1"/>
  <c r="U73" i="1" s="1"/>
  <c r="N72" i="1"/>
  <c r="P72" i="1" s="1"/>
  <c r="U72" i="1" s="1"/>
  <c r="N69" i="1"/>
  <c r="N68" i="1"/>
  <c r="N67" i="1"/>
  <c r="P83" i="1"/>
  <c r="U83" i="1" s="1"/>
  <c r="P82" i="1"/>
  <c r="U82" i="1" s="1"/>
  <c r="P81" i="1"/>
  <c r="U81" i="1" s="1"/>
  <c r="P75" i="1"/>
  <c r="U75" i="1" s="1"/>
  <c r="P71" i="1"/>
  <c r="U71" i="1" s="1"/>
  <c r="P69" i="1"/>
  <c r="U69" i="1" s="1"/>
  <c r="P68" i="1"/>
  <c r="U68" i="1" s="1"/>
  <c r="P67" i="1" l="1"/>
  <c r="U67" i="1" s="1"/>
  <c r="J84" i="1"/>
  <c r="J11" i="2" s="1"/>
  <c r="K84" i="1"/>
  <c r="K11" i="2" s="1"/>
  <c r="L84" i="1"/>
  <c r="L11" i="2" s="1"/>
  <c r="M84" i="1"/>
  <c r="M11" i="2" s="1"/>
  <c r="N84" i="1"/>
  <c r="N11" i="2" s="1"/>
  <c r="O84" i="1"/>
  <c r="O11" i="2" s="1"/>
  <c r="P84" i="1" l="1"/>
  <c r="P11" i="2" s="1"/>
  <c r="J95" i="1"/>
  <c r="J13" i="2" s="1"/>
  <c r="L95" i="1"/>
  <c r="L13" i="2" s="1"/>
  <c r="P93" i="1"/>
  <c r="U93" i="1" s="1"/>
  <c r="P92" i="1"/>
  <c r="U92" i="1" s="1"/>
  <c r="O90" i="1"/>
  <c r="N90" i="1"/>
  <c r="P90" i="1" s="1"/>
  <c r="U90" i="1" s="1"/>
  <c r="O94" i="1"/>
  <c r="N94" i="1"/>
  <c r="O91" i="1"/>
  <c r="N91" i="1"/>
  <c r="P91" i="1" s="1"/>
  <c r="U91" i="1" s="1"/>
  <c r="O95" i="1" l="1"/>
  <c r="O13" i="2" s="1"/>
  <c r="N95" i="1"/>
  <c r="N13" i="2" s="1"/>
  <c r="P94" i="1"/>
  <c r="S21" i="1" l="1"/>
  <c r="S5" i="2" l="1"/>
  <c r="S109" i="1"/>
  <c r="R109" i="1"/>
  <c r="Q109" i="1"/>
  <c r="P109" i="1"/>
  <c r="O109" i="1"/>
  <c r="N109" i="1"/>
  <c r="M109" i="1"/>
  <c r="L109" i="1"/>
  <c r="K109" i="1"/>
  <c r="J109" i="1"/>
  <c r="I109" i="1"/>
  <c r="H109" i="1"/>
  <c r="G109" i="1"/>
  <c r="S102" i="1"/>
  <c r="S15" i="2" s="1"/>
  <c r="R102" i="1"/>
  <c r="R15" i="2" s="1"/>
  <c r="Q102" i="1"/>
  <c r="Q15" i="2" s="1"/>
  <c r="P102" i="1"/>
  <c r="P15" i="2" s="1"/>
  <c r="O102" i="1"/>
  <c r="O15" i="2" s="1"/>
  <c r="N102" i="1"/>
  <c r="N15" i="2" s="1"/>
  <c r="M102" i="1"/>
  <c r="M15" i="2" s="1"/>
  <c r="L102" i="1"/>
  <c r="L15" i="2" s="1"/>
  <c r="K102" i="1"/>
  <c r="K15" i="2" s="1"/>
  <c r="J102" i="1"/>
  <c r="J15" i="2" s="1"/>
  <c r="I102" i="1"/>
  <c r="I15" i="2" s="1"/>
  <c r="H102" i="1"/>
  <c r="H15" i="2" s="1"/>
  <c r="G102" i="1"/>
  <c r="G15" i="2" s="1"/>
  <c r="S95" i="1"/>
  <c r="S13" i="2" s="1"/>
  <c r="R95" i="1"/>
  <c r="R13" i="2" s="1"/>
  <c r="Q95" i="1"/>
  <c r="Q13" i="2" s="1"/>
  <c r="P95" i="1"/>
  <c r="P13" i="2" s="1"/>
  <c r="M95" i="1"/>
  <c r="M13" i="2" s="1"/>
  <c r="K95" i="1"/>
  <c r="K13" i="2" s="1"/>
  <c r="I95" i="1"/>
  <c r="I13" i="2" s="1"/>
  <c r="H95" i="1"/>
  <c r="H13" i="2" s="1"/>
  <c r="G95" i="1"/>
  <c r="G13" i="2" s="1"/>
  <c r="S84" i="1"/>
  <c r="S11" i="2" s="1"/>
  <c r="R84" i="1"/>
  <c r="R11" i="2" s="1"/>
  <c r="Q84" i="1"/>
  <c r="Q11" i="2" s="1"/>
  <c r="I84" i="1"/>
  <c r="I11" i="2" s="1"/>
  <c r="H84" i="1"/>
  <c r="H11" i="2" s="1"/>
  <c r="G84" i="1"/>
  <c r="G11" i="2" s="1"/>
  <c r="S62" i="1"/>
  <c r="S9" i="2" s="1"/>
  <c r="Q62" i="1"/>
  <c r="Q9" i="2" s="1"/>
  <c r="M62" i="1"/>
  <c r="M9" i="2" s="1"/>
  <c r="L62" i="1"/>
  <c r="L9" i="2" s="1"/>
  <c r="K62" i="1"/>
  <c r="K9" i="2" s="1"/>
  <c r="J62" i="1"/>
  <c r="J9" i="2" s="1"/>
  <c r="I62" i="1"/>
  <c r="I9" i="2" s="1"/>
  <c r="H62" i="1"/>
  <c r="H9" i="2" s="1"/>
  <c r="G62" i="1"/>
  <c r="G9" i="2" s="1"/>
  <c r="R21" i="1"/>
  <c r="R5" i="2" s="1"/>
  <c r="Q21" i="1"/>
  <c r="Q5" i="2" s="1"/>
  <c r="O21" i="1"/>
  <c r="O5" i="2" s="1"/>
  <c r="N21" i="1"/>
  <c r="N5" i="2" s="1"/>
  <c r="M21" i="1"/>
  <c r="M5" i="2" s="1"/>
  <c r="L21" i="1"/>
  <c r="L5" i="2" s="1"/>
  <c r="K21" i="1"/>
  <c r="K5" i="2" s="1"/>
  <c r="J21" i="1"/>
  <c r="J5" i="2" s="1"/>
  <c r="I21" i="1"/>
  <c r="I5" i="2" s="1"/>
  <c r="H21" i="1"/>
  <c r="H5" i="2" s="1"/>
  <c r="G21" i="1"/>
  <c r="G5" i="2" s="1"/>
  <c r="M46" i="1"/>
  <c r="M7" i="2" s="1"/>
  <c r="L46" i="1"/>
  <c r="L7" i="2" s="1"/>
  <c r="K46" i="1"/>
  <c r="K7" i="2" s="1"/>
  <c r="J46" i="1"/>
  <c r="J7" i="2" s="1"/>
  <c r="H17" i="2" l="1"/>
  <c r="L17" i="2"/>
  <c r="L111" i="1"/>
  <c r="L19" i="2" s="1"/>
  <c r="P17" i="2"/>
  <c r="I17" i="2"/>
  <c r="M17" i="2"/>
  <c r="M111" i="1"/>
  <c r="M19" i="2" s="1"/>
  <c r="Q17" i="2"/>
  <c r="J17" i="2"/>
  <c r="J111" i="1"/>
  <c r="J19" i="2" s="1"/>
  <c r="N17" i="2"/>
  <c r="R17" i="2"/>
  <c r="G17" i="2"/>
  <c r="K17" i="2"/>
  <c r="K111" i="1"/>
  <c r="K19" i="2" s="1"/>
  <c r="O17" i="2"/>
  <c r="S17" i="2"/>
  <c r="P51" i="1"/>
  <c r="O61" i="1"/>
  <c r="O60" i="1"/>
  <c r="O57" i="1"/>
  <c r="O56" i="1"/>
  <c r="O55" i="1"/>
  <c r="O54" i="1"/>
  <c r="O53" i="1"/>
  <c r="O52" i="1"/>
  <c r="O51" i="1"/>
  <c r="N61" i="1"/>
  <c r="N60" i="1"/>
  <c r="N59" i="1"/>
  <c r="N57" i="1"/>
  <c r="N56" i="1"/>
  <c r="N55" i="1"/>
  <c r="N53" i="1"/>
  <c r="N52" i="1"/>
  <c r="N51" i="1"/>
  <c r="P62" i="1" l="1"/>
  <c r="U51" i="1"/>
  <c r="O62" i="1"/>
  <c r="N62" i="1"/>
  <c r="F108" i="1"/>
  <c r="F107" i="1"/>
  <c r="F101" i="1"/>
  <c r="F102" i="1" s="1"/>
  <c r="F15" i="2" s="1"/>
  <c r="F93" i="1"/>
  <c r="F92" i="1"/>
  <c r="F91" i="1"/>
  <c r="F90" i="1"/>
  <c r="F89" i="1"/>
  <c r="F83" i="1"/>
  <c r="F82" i="1"/>
  <c r="F81" i="1"/>
  <c r="F80" i="1"/>
  <c r="F79" i="1"/>
  <c r="F78" i="1"/>
  <c r="F77" i="1"/>
  <c r="F76" i="1"/>
  <c r="F75" i="1"/>
  <c r="F74" i="1"/>
  <c r="F73" i="1"/>
  <c r="F72" i="1"/>
  <c r="F71" i="1"/>
  <c r="F70" i="1"/>
  <c r="F69" i="1"/>
  <c r="F68" i="1"/>
  <c r="F67" i="1"/>
  <c r="F61" i="1"/>
  <c r="F60" i="1"/>
  <c r="F59" i="1"/>
  <c r="F57" i="1"/>
  <c r="F56" i="1"/>
  <c r="F55" i="1"/>
  <c r="F53" i="1"/>
  <c r="F52" i="1"/>
  <c r="F51" i="1"/>
  <c r="F45" i="1"/>
  <c r="F44" i="1"/>
  <c r="F43" i="1"/>
  <c r="F42" i="1"/>
  <c r="F41" i="1"/>
  <c r="F40" i="1"/>
  <c r="F39" i="1"/>
  <c r="F38" i="1"/>
  <c r="F37" i="1"/>
  <c r="F36" i="1"/>
  <c r="F35" i="1"/>
  <c r="F34" i="1"/>
  <c r="F33" i="1"/>
  <c r="F32" i="1"/>
  <c r="F31" i="1"/>
  <c r="F30" i="1"/>
  <c r="F29" i="1"/>
  <c r="F28" i="1"/>
  <c r="F27" i="1"/>
  <c r="F26" i="1"/>
  <c r="F20" i="1"/>
  <c r="F19" i="1"/>
  <c r="F18" i="1"/>
  <c r="F17" i="1"/>
  <c r="F16" i="1"/>
  <c r="F15" i="1"/>
  <c r="F14" i="1"/>
  <c r="F13" i="1"/>
  <c r="F12" i="1"/>
  <c r="F11" i="1"/>
  <c r="F10" i="1"/>
  <c r="F9" i="1"/>
  <c r="F8" i="1"/>
  <c r="F7" i="1"/>
  <c r="F6" i="1"/>
  <c r="F5" i="1"/>
  <c r="O44" i="1"/>
  <c r="N44" i="1"/>
  <c r="P38" i="1"/>
  <c r="U38" i="1" s="1"/>
  <c r="O36" i="1"/>
  <c r="N36" i="1"/>
  <c r="P43" i="1"/>
  <c r="U43" i="1" s="1"/>
  <c r="P39" i="1"/>
  <c r="U39" i="1" s="1"/>
  <c r="O35" i="1"/>
  <c r="N35" i="1"/>
  <c r="N34" i="1"/>
  <c r="N32" i="1"/>
  <c r="P32" i="1" s="1"/>
  <c r="U32" i="1" s="1"/>
  <c r="O30" i="1"/>
  <c r="N30" i="1"/>
  <c r="P45" i="1"/>
  <c r="U45" i="1" s="1"/>
  <c r="P42" i="1"/>
  <c r="U42" i="1" s="1"/>
  <c r="P37" i="1"/>
  <c r="U37" i="1" s="1"/>
  <c r="P33" i="1"/>
  <c r="U33" i="1" s="1"/>
  <c r="P31" i="1"/>
  <c r="U31" i="1" s="1"/>
  <c r="P29" i="1"/>
  <c r="U29" i="1" s="1"/>
  <c r="P27" i="1"/>
  <c r="U27" i="1" s="1"/>
  <c r="O28" i="1"/>
  <c r="N28" i="1"/>
  <c r="P26" i="1"/>
  <c r="U26" i="1" s="1"/>
  <c r="P9" i="2" l="1"/>
  <c r="N9" i="2"/>
  <c r="N111" i="1"/>
  <c r="N19" i="2" s="1"/>
  <c r="O9" i="2"/>
  <c r="F109" i="1"/>
  <c r="P30" i="1"/>
  <c r="U30" i="1" s="1"/>
  <c r="P44" i="1"/>
  <c r="U44" i="1" s="1"/>
  <c r="O46" i="1"/>
  <c r="O7" i="2" s="1"/>
  <c r="P28" i="1"/>
  <c r="U28" i="1" s="1"/>
  <c r="F95" i="1"/>
  <c r="F13" i="2" s="1"/>
  <c r="P34" i="1"/>
  <c r="N46" i="1"/>
  <c r="N7" i="2" s="1"/>
  <c r="F21" i="1"/>
  <c r="F5" i="2" s="1"/>
  <c r="F46" i="1"/>
  <c r="F7" i="2" s="1"/>
  <c r="F62" i="1"/>
  <c r="F9" i="2" s="1"/>
  <c r="F84" i="1"/>
  <c r="F11" i="2" s="1"/>
  <c r="P35" i="1"/>
  <c r="U35" i="1" s="1"/>
  <c r="P36" i="1"/>
  <c r="F17" i="2" l="1"/>
  <c r="F111" i="1"/>
  <c r="F19" i="2" s="1"/>
  <c r="O111" i="1"/>
  <c r="O19" i="2" s="1"/>
  <c r="P46" i="1"/>
  <c r="X109" i="1"/>
  <c r="X17" i="2" s="1"/>
  <c r="W109" i="1"/>
  <c r="W17" i="2" s="1"/>
  <c r="T109" i="1"/>
  <c r="T17" i="2" s="1"/>
  <c r="E109" i="1"/>
  <c r="D109" i="1"/>
  <c r="C106" i="1"/>
  <c r="E102" i="1"/>
  <c r="E15" i="2" s="1"/>
  <c r="D102" i="1"/>
  <c r="D15" i="2" s="1"/>
  <c r="Y100" i="1"/>
  <c r="T100" i="1"/>
  <c r="C100" i="1"/>
  <c r="E95" i="1"/>
  <c r="E13" i="2" s="1"/>
  <c r="D95" i="1"/>
  <c r="Y88" i="1"/>
  <c r="T88" i="1"/>
  <c r="C88" i="1"/>
  <c r="E84" i="1"/>
  <c r="E11" i="2" s="1"/>
  <c r="D84" i="1"/>
  <c r="Y66" i="1"/>
  <c r="T66" i="1"/>
  <c r="C66" i="1"/>
  <c r="E62" i="1"/>
  <c r="E9" i="2" s="1"/>
  <c r="D62" i="1"/>
  <c r="Y50" i="1"/>
  <c r="T50" i="1"/>
  <c r="C50" i="1"/>
  <c r="S46" i="1"/>
  <c r="R46" i="1"/>
  <c r="Q46" i="1"/>
  <c r="I46" i="1"/>
  <c r="H46" i="1"/>
  <c r="G46" i="1"/>
  <c r="E46" i="1"/>
  <c r="E7" i="2" s="1"/>
  <c r="D46" i="1"/>
  <c r="Y25" i="1"/>
  <c r="T25" i="1"/>
  <c r="C25" i="1"/>
  <c r="E21" i="1"/>
  <c r="E5" i="2" s="1"/>
  <c r="D21" i="1"/>
  <c r="T20" i="1"/>
  <c r="T19" i="1"/>
  <c r="T18" i="1"/>
  <c r="U18" i="1"/>
  <c r="T17" i="1"/>
  <c r="U17" i="1"/>
  <c r="T16" i="1"/>
  <c r="U16" i="1"/>
  <c r="T15" i="1"/>
  <c r="U15" i="1"/>
  <c r="T14" i="1"/>
  <c r="T13" i="1"/>
  <c r="T12" i="1"/>
  <c r="T11" i="1"/>
  <c r="T10" i="1"/>
  <c r="T8" i="1"/>
  <c r="T7" i="1"/>
  <c r="T6" i="1"/>
  <c r="U5" i="1"/>
  <c r="Q7" i="2" l="1"/>
  <c r="Q111" i="1"/>
  <c r="Q19" i="2" s="1"/>
  <c r="D17" i="2"/>
  <c r="D111" i="1"/>
  <c r="G7" i="2"/>
  <c r="G111" i="1"/>
  <c r="G19" i="2" s="1"/>
  <c r="R7" i="2"/>
  <c r="R111" i="1"/>
  <c r="R19" i="2" s="1"/>
  <c r="E17" i="2"/>
  <c r="E111" i="1"/>
  <c r="E19" i="2" s="1"/>
  <c r="P7" i="2"/>
  <c r="P111" i="1"/>
  <c r="P19" i="2" s="1"/>
  <c r="H7" i="2"/>
  <c r="H111" i="1"/>
  <c r="H19" i="2" s="1"/>
  <c r="S7" i="2"/>
  <c r="S111" i="1"/>
  <c r="S19" i="2" s="1"/>
  <c r="I7" i="2"/>
  <c r="I111" i="1"/>
  <c r="I19" i="2" s="1"/>
  <c r="D7" i="2"/>
  <c r="W46" i="1"/>
  <c r="W7" i="2" s="1"/>
  <c r="U46" i="1"/>
  <c r="U7" i="2" s="1"/>
  <c r="X46" i="1"/>
  <c r="X7" i="2" s="1"/>
  <c r="V46" i="1"/>
  <c r="V7" i="2" s="1"/>
  <c r="T46" i="1"/>
  <c r="T7" i="2" s="1"/>
  <c r="W62" i="1"/>
  <c r="W9" i="2" s="1"/>
  <c r="D9" i="2"/>
  <c r="U62" i="1"/>
  <c r="U9" i="2" s="1"/>
  <c r="T62" i="1"/>
  <c r="T9" i="2" s="1"/>
  <c r="V62" i="1"/>
  <c r="V9" i="2" s="1"/>
  <c r="X62" i="1"/>
  <c r="X9" i="2" s="1"/>
  <c r="X95" i="1"/>
  <c r="X13" i="2" s="1"/>
  <c r="T95" i="1"/>
  <c r="T13" i="2" s="1"/>
  <c r="W95" i="1"/>
  <c r="W13" i="2" s="1"/>
  <c r="D13" i="2"/>
  <c r="V95" i="1"/>
  <c r="V13" i="2" s="1"/>
  <c r="U95" i="1"/>
  <c r="U13" i="2" s="1"/>
  <c r="W21" i="1"/>
  <c r="W5" i="2" s="1"/>
  <c r="D5" i="2"/>
  <c r="V21" i="1"/>
  <c r="V5" i="2" s="1"/>
  <c r="X21" i="1"/>
  <c r="X5" i="2" s="1"/>
  <c r="D11" i="2"/>
  <c r="U84" i="1"/>
  <c r="U11" i="2" s="1"/>
  <c r="X84" i="1"/>
  <c r="X11" i="2" s="1"/>
  <c r="W84" i="1"/>
  <c r="W11" i="2" s="1"/>
  <c r="V84" i="1"/>
  <c r="V11" i="2" s="1"/>
  <c r="T84" i="1"/>
  <c r="T11" i="2" s="1"/>
  <c r="P21" i="1"/>
  <c r="P5" i="2" s="1"/>
  <c r="T21" i="1"/>
  <c r="T5" i="2" s="1"/>
  <c r="X111" i="1" l="1"/>
  <c r="X19" i="2" s="1"/>
  <c r="D19" i="2"/>
  <c r="U111" i="1"/>
  <c r="U19" i="2" s="1"/>
  <c r="V111" i="1"/>
  <c r="V19" i="2" s="1"/>
  <c r="W111" i="1"/>
  <c r="W19" i="2" s="1"/>
  <c r="T111" i="1"/>
  <c r="T19" i="2" s="1"/>
  <c r="U21" i="1"/>
  <c r="U5" i="2" s="1"/>
</calcChain>
</file>

<file path=xl/comments1.xml><?xml version="1.0" encoding="utf-8"?>
<comments xmlns="http://schemas.openxmlformats.org/spreadsheetml/2006/main">
  <authors>
    <author>Simmers, Susan</author>
  </authors>
  <commentList>
    <comment ref="P54" authorId="0" shapeId="0">
      <text>
        <r>
          <rPr>
            <b/>
            <sz val="9"/>
            <color indexed="81"/>
            <rFont val="Tahoma"/>
            <family val="2"/>
          </rPr>
          <t>Simmers, Susan:</t>
        </r>
        <r>
          <rPr>
            <sz val="9"/>
            <color indexed="81"/>
            <rFont val="Tahoma"/>
            <family val="2"/>
          </rPr>
          <t xml:space="preserve">
BA Courses that could be in any specialty
</t>
        </r>
      </text>
    </comment>
  </commentList>
</comments>
</file>

<file path=xl/sharedStrings.xml><?xml version="1.0" encoding="utf-8"?>
<sst xmlns="http://schemas.openxmlformats.org/spreadsheetml/2006/main" count="276" uniqueCount="155">
  <si>
    <t>College of Education &amp; Behavioral Sciences</t>
  </si>
  <si>
    <t>Classified FTE</t>
  </si>
  <si>
    <t>Exempt FTE</t>
  </si>
  <si>
    <t>Faculty FTE</t>
  </si>
  <si>
    <t>Adjunct FTE</t>
  </si>
  <si>
    <t>GATA FTE</t>
  </si>
  <si>
    <t>Credit Hours Delivered</t>
  </si>
  <si>
    <t xml:space="preserve">Majors </t>
  </si>
  <si>
    <t xml:space="preserve">Minors </t>
  </si>
  <si>
    <t xml:space="preserve">Notes </t>
  </si>
  <si>
    <t>Applied Psychology &amp; Counselor Ed</t>
  </si>
  <si>
    <t>Applied Statistics &amp; Research</t>
  </si>
  <si>
    <t>Exempt employees Project CLIMB .80, Instructional Coordinator .52,  DOIT Center 1.92</t>
  </si>
  <si>
    <t>Cumbres</t>
  </si>
  <si>
    <t>Dean Col Ed &amp; Behav Sci Office</t>
  </si>
  <si>
    <t>Dept of School Psychology</t>
  </si>
  <si>
    <t>Educational Technology Instruction</t>
  </si>
  <si>
    <t>First Year Seminars</t>
  </si>
  <si>
    <t>Inclusive Higher Ed for SIDD</t>
  </si>
  <si>
    <t>ISET</t>
  </si>
  <si>
    <t>Leadership Policy &amp; Development</t>
  </si>
  <si>
    <t>Psychology</t>
  </si>
  <si>
    <t>Schl of Special Education Office</t>
  </si>
  <si>
    <t>Schl of Teacher Education Office</t>
  </si>
  <si>
    <t>Class: Admin Asst 2.0; Exempt: FA .35, Licensure officer 1.0, Off campus program mgr 1.0, Academic advisor .92, Admin Aide 1.0</t>
  </si>
  <si>
    <t>Tointon Inst for Educational Chg</t>
  </si>
  <si>
    <t>Urban Education</t>
  </si>
  <si>
    <t>Exempt: Director for CUE 1.0</t>
  </si>
  <si>
    <t>EBS</t>
  </si>
  <si>
    <t>College of Humanities &amp; Social Sciences</t>
  </si>
  <si>
    <t>Africana Studies</t>
  </si>
  <si>
    <t>Anthropology</t>
  </si>
  <si>
    <t>Communication Studies</t>
  </si>
  <si>
    <t>Confluencia</t>
  </si>
  <si>
    <t xml:space="preserve">Class: Admin Asst 1.0; Exempt:  Criminal Justice Advisor 1.0 </t>
  </si>
  <si>
    <t>Criminology &amp; Criminal Justice</t>
  </si>
  <si>
    <t>Dean Col Human &amp; Soc Sci Office</t>
  </si>
  <si>
    <t>Exempt:  Dean 1.0, Assoc Dean .92, Admins 2.0, Bus Mgr 1.0</t>
  </si>
  <si>
    <t>Economics</t>
  </si>
  <si>
    <t>English Language and Literature</t>
  </si>
  <si>
    <t>Environmental Studies</t>
  </si>
  <si>
    <t>Geography &amp; GIS</t>
  </si>
  <si>
    <t>Hispanic Studies</t>
  </si>
  <si>
    <t>History</t>
  </si>
  <si>
    <t>Journalism and Media Studies</t>
  </si>
  <si>
    <t>Philosophy</t>
  </si>
  <si>
    <t>Political Sci &amp; Intl Affairs</t>
  </si>
  <si>
    <t>Sociology</t>
  </si>
  <si>
    <t>World Languages &amp; Cultures</t>
  </si>
  <si>
    <t>HSS</t>
  </si>
  <si>
    <t>Monfort College of Business</t>
  </si>
  <si>
    <t>Accounting Instruction</t>
  </si>
  <si>
    <t>CIS Instruction</t>
  </si>
  <si>
    <t>Dean Monfort Col Bus Office</t>
  </si>
  <si>
    <t>Class: Admin Asst 2.1;  Exempt: Dean 1.0, Prof Experience Coordinator 1.0, Director of Advising 1.0, Advisor 1.0, Bus Mgr 1.0, Technology 1.0, Exec Assit to Dean 1.0</t>
  </si>
  <si>
    <t>Finance Instruction</t>
  </si>
  <si>
    <t>Management Instruction</t>
  </si>
  <si>
    <t>Marketing Instruction</t>
  </si>
  <si>
    <t>MCB MBA Program</t>
  </si>
  <si>
    <t>MCB UNC Business Incubator</t>
  </si>
  <si>
    <t>Sm Business Devlpmnt Ctr Activities</t>
  </si>
  <si>
    <t>MCB</t>
  </si>
  <si>
    <t>College of Natural &amp; Health Sciences</t>
  </si>
  <si>
    <t>Audiology &amp; Speech-Lang Sciences</t>
  </si>
  <si>
    <t>Class:  Prog and Admin Assit Clinic 1.5,  Program and Admin Asst 2.0</t>
  </si>
  <si>
    <t>Chemistry &amp; Biochemistry</t>
  </si>
  <si>
    <t>Class:  Lab Coordinator 1.0, Admin Asst 1.0;  Exempt:  Asst Brewer 1.0</t>
  </si>
  <si>
    <t>Colorado School of Public Health</t>
  </si>
  <si>
    <t>Community Health Program</t>
  </si>
  <si>
    <t>Dean Col Nat &amp; Health Sci Office</t>
  </si>
  <si>
    <t>Exempt: Dean 1.0, Assoc Dean 1.0, Asst Dean 1.0, Stu Serv Specialist 1.0, Sr Admin Specialist 1.0, Bus Mgr 1.0, Admin Specialist 1.0</t>
  </si>
  <si>
    <t>Department of Physics and Astronomy</t>
  </si>
  <si>
    <t>Dept of Earth &amp; Atmospheric Science</t>
  </si>
  <si>
    <t>Dietetics</t>
  </si>
  <si>
    <t xml:space="preserve">Class: Admin EC 1.0, Admin  MC 1.0, </t>
  </si>
  <si>
    <t>Human Services</t>
  </si>
  <si>
    <t>Mast Institute</t>
  </si>
  <si>
    <t xml:space="preserve">Institute personnel </t>
  </si>
  <si>
    <t>NHS Instrumentation &amp; Fab Serv</t>
  </si>
  <si>
    <t>NHS RMCRI</t>
  </si>
  <si>
    <t>Class: Clinic Staff 2.0</t>
  </si>
  <si>
    <t>Schl of Biological Sciences Office</t>
  </si>
  <si>
    <t>Class: Admin 2.0, Exempt: Lab Specialist 1.0</t>
  </si>
  <si>
    <t>Schl of Mathematical Sci Office</t>
  </si>
  <si>
    <t>Schl of Nursing Operations Office</t>
  </si>
  <si>
    <t>Exempt:  Stu Serv Coord .90, Bus Mgr 1.0, Admin Aid 1.0, Academic Advisor 1.0, Lab Coord .8, Program Mgmt Specialist .9</t>
  </si>
  <si>
    <t>Schl of Sport &amp; Exer Sci Office</t>
  </si>
  <si>
    <t>Science Education</t>
  </si>
  <si>
    <t>NHS</t>
  </si>
  <si>
    <t>College of Performing &amp; Visual Arts</t>
  </si>
  <si>
    <t>Dean Col Perf &amp; Vis Arts Office</t>
  </si>
  <si>
    <t>Exempt:  Acting Dean 1.0, Marketing Coord 1.0, Stu Serv Coord 1.0, Recruitment Coord 1.0, Admin Aid 1.0, Bus Mgr 1.0</t>
  </si>
  <si>
    <t>Schl of Art &amp; Design Office</t>
  </si>
  <si>
    <t>Class:  Lab Coord 1.0, Admin 1.0; Exempt:  Gallery Director 1.0</t>
  </si>
  <si>
    <t>Schl of Music Office</t>
  </si>
  <si>
    <t>Class: Admin Assist 2.0, Program Asst 1.0  Exempt: Music Enroll Specialist 1.0, Recording Tech .93, Music Recruiter and Bus Coord 1.0, Assoc Dir Jazz .68</t>
  </si>
  <si>
    <t>Schl of Theatre Arts &amp; Dance Office</t>
  </si>
  <si>
    <t>Class: Lab Coord 2.0, Production I .50, Prod III .15</t>
  </si>
  <si>
    <t>Theatre Prod/Little Theatre Rockies</t>
  </si>
  <si>
    <t>PVA</t>
  </si>
  <si>
    <t>University Libraries</t>
  </si>
  <si>
    <t>Library Operations</t>
  </si>
  <si>
    <t>N/A</t>
  </si>
  <si>
    <t>Class: Library Techs and 1.0 of Librarian II; Exempt: Dean 1.0, Assoc Dean 1.0, Asst Dean 1.0, Admin 1.0, Bus Mgr 1.0</t>
  </si>
  <si>
    <t>Graduate School</t>
  </si>
  <si>
    <t>Graduate School Office</t>
  </si>
  <si>
    <t>Class: Admin Assts 4.0, Program Assts 2.0;  Exempt :</t>
  </si>
  <si>
    <t>Graduate Student Association</t>
  </si>
  <si>
    <t>Assoc Provost &amp; Dean Grad Schl</t>
  </si>
  <si>
    <t>Asst to Assoc Provost &amp; Dean</t>
  </si>
  <si>
    <t>Admissions/Recruit. Specialist</t>
  </si>
  <si>
    <t>Enrollmnt Coach &amp; Univ Recruit</t>
  </si>
  <si>
    <t>Marketing Specialist</t>
  </si>
  <si>
    <t>Enrollment Coach &amp; Recruiter</t>
  </si>
  <si>
    <t xml:space="preserve">Summary - Linked to Detail Worksheet </t>
  </si>
  <si>
    <t>UG SCH</t>
  </si>
  <si>
    <t>GRAD SCH</t>
  </si>
  <si>
    <t>EC UG SCH</t>
  </si>
  <si>
    <t>EC GRAD SCH</t>
  </si>
  <si>
    <t>Total UG SCH</t>
  </si>
  <si>
    <t>Total Grad SCH</t>
  </si>
  <si>
    <t>Gender Studies (minor only)</t>
  </si>
  <si>
    <t>Leadership Studies (minor only)</t>
  </si>
  <si>
    <t>Life of the Mind (courses only)</t>
  </si>
  <si>
    <t xml:space="preserve"># Graduate Students </t>
  </si>
  <si>
    <t>Total Staff</t>
  </si>
  <si>
    <t>General BA courses</t>
  </si>
  <si>
    <t>Software Engineering</t>
  </si>
  <si>
    <t>Where are other data?</t>
  </si>
  <si>
    <t>ASLIS On and OFF Campus</t>
  </si>
  <si>
    <t>Were not in HSS in spring 2018</t>
  </si>
  <si>
    <t>PVA college level courses</t>
  </si>
  <si>
    <t>Would need to look at instructors to determine which school</t>
  </si>
  <si>
    <t># Grad students is redundant with School Psych</t>
  </si>
  <si>
    <t>Faculty &amp; Adjunct to Staff FTE (Classified &amp; Exempt)</t>
  </si>
  <si>
    <t xml:space="preserve">Credit Hours per Staff FTE(Classified &amp; Exempt) </t>
  </si>
  <si>
    <t xml:space="preserve">Majors  per Staff FTE(Classified &amp; Exempt) </t>
  </si>
  <si>
    <t xml:space="preserve">Minors  per Staff FTE(Classified &amp; Exempt) </t>
  </si>
  <si>
    <t>Number of Graduate Students per Staff FTE (Classified &amp; Exempt)</t>
  </si>
  <si>
    <t>Academic Area</t>
  </si>
  <si>
    <t>Class: Admin Asst 1.66; Exempt: Dean 1.0, Bus Mgr 1.0, Senior Admin 1.0, Faculty 0.40 is from 2  Faculty on Institute using Dean's org code in Foundation Fund</t>
  </si>
  <si>
    <t>Notes:</t>
  </si>
  <si>
    <t>Data</t>
  </si>
  <si>
    <t>Ratios</t>
  </si>
  <si>
    <t xml:space="preserve">The committee used as its data sources a report of filled budgeted positions as of June 1, 2018 from report BUD001. </t>
  </si>
  <si>
    <t>We chose FY18 so we could compare the support staff of the academic areas to credit hours delivered by program and numbers of majors and minors provided by an accreditation report ACD131.</t>
  </si>
  <si>
    <t xml:space="preserve">The changes in personnel cannot be tracked throughout the entire year, so we chose a point in time toward the end of fiscal year 2018 and eliminated positions that were vacant or on hold. </t>
  </si>
  <si>
    <t>The analysis is prepared on an FTE basis, because many personnel are split funded between units within the colleges; therefore, headcounts are not valuable for a comparative analysis.</t>
  </si>
  <si>
    <t>We wrote a report to capture adjunct personnel and GATA’s stipends paid through payroll and converted the hours worked for the entire year into an annualized FTE basis.</t>
  </si>
  <si>
    <t>Grand Total</t>
  </si>
  <si>
    <t>Digital Comm &amp; Mrkt Specialist</t>
  </si>
  <si>
    <t>Admissions Recruitmnt Spec.</t>
  </si>
  <si>
    <t>Assistant Dean for Admissions</t>
  </si>
  <si>
    <t>Assist Dean Grad School</t>
  </si>
  <si>
    <t>Appendix C: Administrative Support Workbook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</si>
</sst>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0_);_(* \(#,##0.0\);_(* &quot;-&quot;??_);_(@_)"/>
  </numFmts>
  <fonts count="18" x14ac:knownFonts="1">
    <font>
      <sz val="10"/>
      <color rgb="FF000000"/>
      <name val="ARIAL"/>
    </font>
    <font>
      <sz val="11"/>
      <color theme="1"/>
      <name val="Calibri"/>
      <family val="2"/>
      <scheme val="minor"/>
    </font>
    <font>
      <b/>
      <sz val="11"/>
      <color theme="1"/>
      <name val="Calibri"/>
      <family val="2"/>
      <scheme val="minor"/>
    </font>
    <font>
      <sz val="10"/>
      <color rgb="FF000000"/>
      <name val="Arial"/>
      <family val="2"/>
    </font>
    <font>
      <b/>
      <sz val="12"/>
      <color theme="0"/>
      <name val="Times New Roman"/>
      <family val="1"/>
    </font>
    <font>
      <sz val="10"/>
      <color rgb="FF000000"/>
      <name val="Arial"/>
      <family val="2"/>
    </font>
    <font>
      <b/>
      <sz val="9"/>
      <color rgb="FF000000"/>
      <name val="Times New Roman"/>
      <family val="1"/>
    </font>
    <font>
      <sz val="10"/>
      <color rgb="FF000000"/>
      <name val="Times New Roman"/>
      <family val="1"/>
    </font>
    <font>
      <sz val="10"/>
      <name val="Times New Roman"/>
      <family val="1"/>
    </font>
    <font>
      <b/>
      <sz val="10"/>
      <color theme="1"/>
      <name val="Times New Roman"/>
      <family val="1"/>
    </font>
    <font>
      <b/>
      <sz val="10"/>
      <color rgb="FF000000"/>
      <name val="Times New Roman"/>
      <family val="1"/>
    </font>
    <font>
      <sz val="10"/>
      <color rgb="FF000000"/>
      <name val="Times New Roman"/>
      <family val="1"/>
    </font>
    <font>
      <b/>
      <sz val="9"/>
      <color indexed="81"/>
      <name val="Tahoma"/>
      <family val="2"/>
    </font>
    <font>
      <sz val="9"/>
      <color indexed="81"/>
      <name val="Tahoma"/>
      <family val="2"/>
    </font>
    <font>
      <sz val="10"/>
      <color theme="1"/>
      <name val="Times New Roman"/>
      <family val="1"/>
    </font>
    <font>
      <b/>
      <sz val="12"/>
      <name val="Times New Roman"/>
      <family val="1"/>
    </font>
    <font>
      <sz val="11"/>
      <color rgb="FF000000"/>
      <name val="Times New Roman"/>
      <family val="1"/>
    </font>
    <font>
      <b/>
      <sz val="14"/>
      <color rgb="FF000000"/>
      <name val="ARIAL"/>
      <family val="2"/>
    </font>
  </fonts>
  <fills count="8">
    <fill>
      <patternFill patternType="none"/>
    </fill>
    <fill>
      <patternFill patternType="gray125"/>
    </fill>
    <fill>
      <patternFill patternType="solid">
        <fgColor theme="8" tint="-0.499984740745262"/>
        <bgColor indexed="64"/>
      </patternFill>
    </fill>
    <fill>
      <patternFill patternType="solid">
        <fgColor theme="7" tint="0.59999389629810485"/>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top style="thin">
        <color theme="4" tint="0.39997558519241921"/>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auto="1"/>
      </left>
      <right style="medium">
        <color auto="1"/>
      </right>
      <top/>
      <bottom style="medium">
        <color auto="1"/>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4">
    <xf numFmtId="0" fontId="0" fillId="0" borderId="0"/>
    <xf numFmtId="43" fontId="5" fillId="0" borderId="0" applyFont="0" applyFill="0" applyBorder="0" applyAlignment="0" applyProtection="0"/>
    <xf numFmtId="0" fontId="3" fillId="0" borderId="0"/>
    <xf numFmtId="0" fontId="1" fillId="0" borderId="0"/>
  </cellStyleXfs>
  <cellXfs count="109">
    <xf numFmtId="0" fontId="0" fillId="0" borderId="0" xfId="0"/>
    <xf numFmtId="0" fontId="6" fillId="3" borderId="3" xfId="2" applyFont="1" applyFill="1" applyBorder="1" applyAlignment="1">
      <alignment horizontal="center"/>
    </xf>
    <xf numFmtId="0" fontId="6" fillId="3" borderId="4" xfId="2" applyFont="1" applyFill="1" applyBorder="1" applyAlignment="1">
      <alignment horizontal="center"/>
    </xf>
    <xf numFmtId="0" fontId="6" fillId="3" borderId="2" xfId="2" applyFont="1" applyFill="1" applyBorder="1" applyAlignment="1">
      <alignment horizontal="center"/>
    </xf>
    <xf numFmtId="0" fontId="6" fillId="3" borderId="4" xfId="2" applyFont="1" applyFill="1" applyBorder="1" applyAlignment="1">
      <alignment horizontal="center" wrapText="1"/>
    </xf>
    <xf numFmtId="0" fontId="7" fillId="0" borderId="6" xfId="0" applyFont="1" applyBorder="1"/>
    <xf numFmtId="43" fontId="7" fillId="0" borderId="0" xfId="0" applyNumberFormat="1" applyFont="1" applyBorder="1"/>
    <xf numFmtId="43" fontId="8" fillId="0" borderId="0" xfId="0" applyNumberFormat="1" applyFont="1" applyBorder="1"/>
    <xf numFmtId="43" fontId="7" fillId="0" borderId="7" xfId="2" applyNumberFormat="1" applyFont="1" applyBorder="1" applyAlignment="1">
      <alignment horizontal="right"/>
    </xf>
    <xf numFmtId="43" fontId="0" fillId="0" borderId="0" xfId="0" applyNumberFormat="1"/>
    <xf numFmtId="0" fontId="9" fillId="4" borderId="8" xfId="0" applyFont="1" applyFill="1" applyBorder="1"/>
    <xf numFmtId="43" fontId="9" fillId="4" borderId="3" xfId="0" applyNumberFormat="1" applyFont="1" applyFill="1" applyBorder="1"/>
    <xf numFmtId="164" fontId="10" fillId="5" borderId="3" xfId="2" applyNumberFormat="1" applyFont="1" applyFill="1" applyBorder="1" applyAlignment="1">
      <alignment horizontal="right"/>
    </xf>
    <xf numFmtId="43" fontId="8" fillId="0" borderId="9" xfId="0" applyNumberFormat="1" applyFont="1" applyBorder="1"/>
    <xf numFmtId="0" fontId="3" fillId="0" borderId="0" xfId="0" applyFont="1"/>
    <xf numFmtId="0" fontId="10" fillId="5" borderId="3" xfId="2" applyFont="1" applyFill="1" applyBorder="1"/>
    <xf numFmtId="43" fontId="10" fillId="5" borderId="3" xfId="2" applyNumberFormat="1" applyFont="1" applyFill="1" applyBorder="1"/>
    <xf numFmtId="43" fontId="2" fillId="0" borderId="0" xfId="1" applyFont="1"/>
    <xf numFmtId="1" fontId="0" fillId="0" borderId="0" xfId="0" applyNumberFormat="1"/>
    <xf numFmtId="43" fontId="0" fillId="0" borderId="0" xfId="1" applyFont="1"/>
    <xf numFmtId="43" fontId="0" fillId="0" borderId="0" xfId="1" applyFont="1" applyFill="1"/>
    <xf numFmtId="0" fontId="0" fillId="0" borderId="0" xfId="0" applyFill="1"/>
    <xf numFmtId="43" fontId="7" fillId="0" borderId="0" xfId="0" applyNumberFormat="1" applyFont="1" applyFill="1" applyBorder="1"/>
    <xf numFmtId="0" fontId="6" fillId="3" borderId="3" xfId="2" applyFont="1" applyFill="1" applyBorder="1" applyAlignment="1">
      <alignment horizontal="center" wrapText="1"/>
    </xf>
    <xf numFmtId="43" fontId="7" fillId="0" borderId="9" xfId="0" applyNumberFormat="1" applyFont="1" applyBorder="1"/>
    <xf numFmtId="43" fontId="7" fillId="0" borderId="0" xfId="0" applyNumberFormat="1" applyFont="1"/>
    <xf numFmtId="0" fontId="11" fillId="0" borderId="0" xfId="0" applyFont="1"/>
    <xf numFmtId="43" fontId="11" fillId="0" borderId="0" xfId="0" applyNumberFormat="1" applyFont="1"/>
    <xf numFmtId="0" fontId="0" fillId="0" borderId="3" xfId="0" applyBorder="1"/>
    <xf numFmtId="0" fontId="9" fillId="4" borderId="3" xfId="0" applyFont="1" applyFill="1" applyBorder="1"/>
    <xf numFmtId="0" fontId="6" fillId="3" borderId="1" xfId="2" applyFont="1" applyFill="1" applyBorder="1" applyAlignment="1">
      <alignment horizontal="center" wrapText="1"/>
    </xf>
    <xf numFmtId="43" fontId="7" fillId="0" borderId="13" xfId="2" applyNumberFormat="1" applyFont="1" applyBorder="1" applyAlignment="1">
      <alignment horizontal="right"/>
    </xf>
    <xf numFmtId="164" fontId="9" fillId="4" borderId="3" xfId="0" applyNumberFormat="1" applyFont="1" applyFill="1" applyBorder="1"/>
    <xf numFmtId="164" fontId="9" fillId="4" borderId="1" xfId="0" applyNumberFormat="1" applyFont="1" applyFill="1" applyBorder="1"/>
    <xf numFmtId="164" fontId="11" fillId="0" borderId="0" xfId="0" applyNumberFormat="1" applyFont="1"/>
    <xf numFmtId="164" fontId="0" fillId="0" borderId="0" xfId="0" applyNumberFormat="1"/>
    <xf numFmtId="164" fontId="10" fillId="5" borderId="3" xfId="2" applyNumberFormat="1" applyFont="1" applyFill="1" applyBorder="1"/>
    <xf numFmtId="164" fontId="0" fillId="0" borderId="3" xfId="0" applyNumberFormat="1" applyBorder="1"/>
    <xf numFmtId="164" fontId="7" fillId="0" borderId="0" xfId="1" applyNumberFormat="1" applyFont="1"/>
    <xf numFmtId="164" fontId="7" fillId="0" borderId="0" xfId="1" applyNumberFormat="1" applyFont="1" applyBorder="1"/>
    <xf numFmtId="164" fontId="8" fillId="0" borderId="0" xfId="1" applyNumberFormat="1" applyFont="1" applyBorder="1"/>
    <xf numFmtId="164" fontId="7" fillId="0" borderId="0" xfId="0" applyNumberFormat="1" applyFont="1" applyBorder="1"/>
    <xf numFmtId="164" fontId="7" fillId="0" borderId="0" xfId="1" applyNumberFormat="1" applyFont="1" applyBorder="1" applyAlignment="1"/>
    <xf numFmtId="164" fontId="14" fillId="0" borderId="0" xfId="1" applyNumberFormat="1" applyFont="1"/>
    <xf numFmtId="164" fontId="7" fillId="6" borderId="0" xfId="1" applyNumberFormat="1" applyFont="1" applyFill="1" applyBorder="1"/>
    <xf numFmtId="164" fontId="14" fillId="0" borderId="0" xfId="1" applyNumberFormat="1" applyFont="1" applyFill="1"/>
    <xf numFmtId="164" fontId="7" fillId="0" borderId="0" xfId="1" applyNumberFormat="1" applyFont="1" applyFill="1" applyBorder="1"/>
    <xf numFmtId="164" fontId="10" fillId="5" borderId="3" xfId="1" applyNumberFormat="1" applyFont="1" applyFill="1" applyBorder="1"/>
    <xf numFmtId="164" fontId="7" fillId="0" borderId="9" xfId="1" applyNumberFormat="1" applyFont="1" applyBorder="1"/>
    <xf numFmtId="164" fontId="7" fillId="0" borderId="0" xfId="1" applyNumberFormat="1" applyFont="1" applyFill="1"/>
    <xf numFmtId="164" fontId="10" fillId="5" borderId="1" xfId="2" applyNumberFormat="1" applyFont="1" applyFill="1" applyBorder="1" applyAlignment="1">
      <alignment horizontal="right"/>
    </xf>
    <xf numFmtId="164" fontId="10" fillId="5" borderId="1" xfId="2" applyNumberFormat="1" applyFont="1" applyFill="1" applyBorder="1"/>
    <xf numFmtId="164" fontId="10" fillId="5" borderId="1" xfId="0" applyNumberFormat="1" applyFont="1" applyFill="1" applyBorder="1"/>
    <xf numFmtId="43" fontId="10" fillId="5" borderId="1" xfId="2" applyNumberFormat="1" applyFont="1" applyFill="1" applyBorder="1"/>
    <xf numFmtId="0" fontId="0" fillId="0" borderId="10" xfId="0" applyBorder="1"/>
    <xf numFmtId="164" fontId="0" fillId="0" borderId="17" xfId="0" applyNumberFormat="1" applyBorder="1"/>
    <xf numFmtId="0" fontId="0" fillId="0" borderId="17" xfId="0" applyBorder="1"/>
    <xf numFmtId="0" fontId="7" fillId="0" borderId="6" xfId="0" applyFont="1" applyFill="1" applyBorder="1"/>
    <xf numFmtId="43" fontId="8" fillId="0" borderId="9" xfId="0" applyNumberFormat="1" applyFont="1" applyFill="1" applyBorder="1"/>
    <xf numFmtId="164" fontId="8" fillId="0" borderId="0" xfId="1" applyNumberFormat="1" applyFont="1" applyFill="1" applyBorder="1"/>
    <xf numFmtId="164" fontId="7" fillId="0" borderId="0" xfId="1" applyNumberFormat="1" applyFont="1" applyFill="1" applyBorder="1" applyAlignment="1"/>
    <xf numFmtId="43" fontId="7" fillId="0" borderId="7" xfId="2" applyNumberFormat="1" applyFont="1" applyFill="1" applyBorder="1" applyAlignment="1">
      <alignment horizontal="right"/>
    </xf>
    <xf numFmtId="43" fontId="7" fillId="0" borderId="13" xfId="2" applyNumberFormat="1" applyFont="1" applyFill="1" applyBorder="1" applyAlignment="1">
      <alignment horizontal="right"/>
    </xf>
    <xf numFmtId="43" fontId="8" fillId="0" borderId="0" xfId="0" applyNumberFormat="1" applyFont="1" applyFill="1" applyBorder="1"/>
    <xf numFmtId="0" fontId="6" fillId="7" borderId="15" xfId="2" applyFont="1" applyFill="1" applyBorder="1" applyAlignment="1">
      <alignment horizontal="center" wrapText="1"/>
    </xf>
    <xf numFmtId="0" fontId="6" fillId="7" borderId="14" xfId="2" applyFont="1" applyFill="1" applyBorder="1" applyAlignment="1">
      <alignment horizontal="center" wrapText="1"/>
    </xf>
    <xf numFmtId="0" fontId="6" fillId="7" borderId="16" xfId="2" applyFont="1" applyFill="1" applyBorder="1" applyAlignment="1">
      <alignment horizontal="center" wrapText="1"/>
    </xf>
    <xf numFmtId="0" fontId="4" fillId="3" borderId="12" xfId="2" applyFont="1" applyFill="1" applyBorder="1" applyAlignment="1">
      <alignment horizontal="center" vertical="center"/>
    </xf>
    <xf numFmtId="0" fontId="7" fillId="0" borderId="0" xfId="0" applyFont="1"/>
    <xf numFmtId="0" fontId="16" fillId="0" borderId="0" xfId="0" applyFont="1" applyBorder="1" applyAlignment="1">
      <alignment horizontal="left" vertical="top" wrapText="1"/>
    </xf>
    <xf numFmtId="0" fontId="6" fillId="7" borderId="5" xfId="2" applyFont="1" applyFill="1" applyBorder="1" applyAlignment="1">
      <alignment horizontal="center" wrapText="1"/>
    </xf>
    <xf numFmtId="0" fontId="0" fillId="0" borderId="18" xfId="0" applyBorder="1"/>
    <xf numFmtId="164" fontId="0" fillId="0" borderId="6" xfId="0" applyNumberFormat="1" applyBorder="1"/>
    <xf numFmtId="0" fontId="0" fillId="0" borderId="6" xfId="0" applyBorder="1"/>
    <xf numFmtId="0" fontId="6" fillId="7" borderId="23" xfId="2" applyFont="1" applyFill="1" applyBorder="1" applyAlignment="1">
      <alignment horizontal="center" wrapText="1"/>
    </xf>
    <xf numFmtId="0" fontId="0" fillId="0" borderId="13" xfId="0" applyBorder="1"/>
    <xf numFmtId="43" fontId="10" fillId="7" borderId="11" xfId="2" applyNumberFormat="1" applyFont="1" applyFill="1" applyBorder="1" applyAlignment="1">
      <alignment horizontal="right"/>
    </xf>
    <xf numFmtId="43" fontId="10" fillId="7" borderId="24" xfId="2" applyNumberFormat="1" applyFont="1" applyFill="1" applyBorder="1" applyAlignment="1">
      <alignment horizontal="right"/>
    </xf>
    <xf numFmtId="43" fontId="10" fillId="7" borderId="25" xfId="2" applyNumberFormat="1" applyFont="1" applyFill="1" applyBorder="1" applyAlignment="1">
      <alignment horizontal="right"/>
    </xf>
    <xf numFmtId="43" fontId="10" fillId="7" borderId="26" xfId="2" applyNumberFormat="1" applyFont="1" applyFill="1" applyBorder="1" applyAlignment="1">
      <alignment horizontal="right"/>
    </xf>
    <xf numFmtId="43" fontId="7" fillId="0" borderId="21" xfId="2" applyNumberFormat="1" applyFont="1" applyBorder="1" applyAlignment="1">
      <alignment horizontal="right"/>
    </xf>
    <xf numFmtId="43" fontId="7" fillId="0" borderId="22" xfId="2" applyNumberFormat="1" applyFont="1" applyBorder="1" applyAlignment="1">
      <alignment horizontal="right"/>
    </xf>
    <xf numFmtId="164" fontId="10" fillId="5" borderId="1" xfId="1" applyNumberFormat="1" applyFont="1" applyFill="1" applyBorder="1"/>
    <xf numFmtId="0" fontId="6" fillId="3" borderId="2" xfId="2" applyFont="1" applyFill="1" applyBorder="1" applyAlignment="1">
      <alignment horizontal="center" wrapText="1"/>
    </xf>
    <xf numFmtId="0" fontId="6" fillId="7" borderId="27" xfId="2" applyFont="1" applyFill="1" applyBorder="1" applyAlignment="1">
      <alignment horizontal="center" wrapText="1"/>
    </xf>
    <xf numFmtId="0" fontId="6" fillId="7" borderId="28" xfId="2" applyFont="1" applyFill="1" applyBorder="1" applyAlignment="1">
      <alignment horizontal="center" wrapText="1"/>
    </xf>
    <xf numFmtId="0" fontId="6" fillId="7" borderId="20" xfId="2" applyFont="1" applyFill="1" applyBorder="1" applyAlignment="1">
      <alignment horizontal="center" wrapText="1"/>
    </xf>
    <xf numFmtId="43" fontId="10" fillId="7" borderId="22" xfId="2" applyNumberFormat="1" applyFont="1" applyFill="1" applyBorder="1" applyAlignment="1">
      <alignment horizontal="right"/>
    </xf>
    <xf numFmtId="43" fontId="10" fillId="7" borderId="22" xfId="2" applyNumberFormat="1" applyFont="1" applyFill="1" applyBorder="1"/>
    <xf numFmtId="43" fontId="7" fillId="0" borderId="29" xfId="2" applyNumberFormat="1" applyFont="1" applyBorder="1" applyAlignment="1">
      <alignment horizontal="right"/>
    </xf>
    <xf numFmtId="43" fontId="0" fillId="0" borderId="0" xfId="1" applyFont="1" applyFill="1" applyBorder="1"/>
    <xf numFmtId="0" fontId="7" fillId="0" borderId="0" xfId="0" applyFont="1" applyFill="1" applyAlignment="1">
      <alignment wrapText="1"/>
    </xf>
    <xf numFmtId="0" fontId="7" fillId="0" borderId="0" xfId="0" applyFont="1" applyAlignment="1">
      <alignment wrapText="1"/>
    </xf>
    <xf numFmtId="43" fontId="10" fillId="7" borderId="13" xfId="2" applyNumberFormat="1" applyFont="1" applyFill="1" applyBorder="1" applyAlignment="1">
      <alignment horizontal="right"/>
    </xf>
    <xf numFmtId="165" fontId="10" fillId="7" borderId="13" xfId="2" applyNumberFormat="1" applyFont="1" applyFill="1" applyBorder="1" applyAlignment="1">
      <alignment horizontal="right"/>
    </xf>
    <xf numFmtId="43" fontId="10" fillId="7" borderId="13" xfId="2" applyNumberFormat="1" applyFont="1" applyFill="1" applyBorder="1"/>
    <xf numFmtId="43" fontId="7" fillId="0" borderId="0" xfId="0" applyNumberFormat="1" applyFont="1" applyAlignment="1">
      <alignment wrapText="1"/>
    </xf>
    <xf numFmtId="0" fontId="9" fillId="0" borderId="0" xfId="0" applyFont="1"/>
    <xf numFmtId="0" fontId="15" fillId="7" borderId="19" xfId="2" applyFont="1" applyFill="1" applyBorder="1" applyAlignment="1">
      <alignment horizontal="center" vertical="center"/>
    </xf>
    <xf numFmtId="0" fontId="4" fillId="7" borderId="19" xfId="2" applyFont="1" applyFill="1" applyBorder="1" applyAlignment="1">
      <alignment horizontal="center" vertical="center"/>
    </xf>
    <xf numFmtId="0" fontId="15" fillId="3" borderId="1" xfId="2" applyFont="1" applyFill="1" applyBorder="1" applyAlignment="1">
      <alignment horizontal="center" vertical="center"/>
    </xf>
    <xf numFmtId="0" fontId="15" fillId="3" borderId="2" xfId="2" applyFont="1" applyFill="1" applyBorder="1" applyAlignment="1">
      <alignment horizontal="center" vertical="center"/>
    </xf>
    <xf numFmtId="0" fontId="4" fillId="2" borderId="18" xfId="2" applyFont="1" applyFill="1" applyBorder="1" applyAlignment="1">
      <alignment horizontal="center" vertical="center"/>
    </xf>
    <xf numFmtId="0" fontId="4" fillId="2" borderId="12" xfId="2" applyFont="1" applyFill="1" applyBorder="1" applyAlignment="1">
      <alignment horizontal="center" vertical="center"/>
    </xf>
    <xf numFmtId="164" fontId="7" fillId="0" borderId="0" xfId="1" applyNumberFormat="1" applyFont="1" applyBorder="1" applyAlignment="1">
      <alignment horizontal="center" vertical="center"/>
    </xf>
    <xf numFmtId="164" fontId="7" fillId="0" borderId="0" xfId="1" applyNumberFormat="1" applyFont="1" applyBorder="1" applyAlignment="1">
      <alignment horizontal="center"/>
    </xf>
    <xf numFmtId="0" fontId="17" fillId="0" borderId="30" xfId="0" applyFont="1" applyBorder="1" applyAlignment="1">
      <alignment horizontal="center"/>
    </xf>
    <xf numFmtId="0" fontId="4" fillId="2" borderId="6" xfId="2" applyFont="1" applyFill="1" applyBorder="1" applyAlignment="1">
      <alignment horizontal="center" vertical="center"/>
    </xf>
    <xf numFmtId="0" fontId="4" fillId="2" borderId="0" xfId="2" applyFont="1" applyFill="1" applyBorder="1" applyAlignment="1">
      <alignment horizontal="center" vertical="center"/>
    </xf>
  </cellXfs>
  <cellStyles count="4">
    <cellStyle name="Comma" xfId="1" builtinId="3"/>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C144"/>
  <sheetViews>
    <sheetView showGridLines="0" tabSelected="1" zoomScaleNormal="100" workbookViewId="0">
      <selection activeCell="C1" sqref="C1:Y1"/>
    </sheetView>
  </sheetViews>
  <sheetFormatPr defaultRowHeight="12.75" x14ac:dyDescent="0.2"/>
  <cols>
    <col min="2" max="2" width="0" hidden="1" customWidth="1"/>
    <col min="3" max="3" width="30.28515625" customWidth="1"/>
    <col min="4" max="4" width="9.85546875" customWidth="1"/>
    <col min="5" max="9" width="8.5703125" customWidth="1"/>
    <col min="10" max="10" width="12" bestFit="1" customWidth="1"/>
    <col min="11" max="13" width="11" bestFit="1" customWidth="1"/>
    <col min="14" max="14" width="12" bestFit="1" customWidth="1"/>
    <col min="15" max="15" width="11" bestFit="1" customWidth="1"/>
    <col min="16" max="16" width="12" bestFit="1" customWidth="1"/>
    <col min="17" max="17" width="11" bestFit="1" customWidth="1"/>
    <col min="18" max="19" width="10" bestFit="1" customWidth="1"/>
    <col min="20" max="22" width="10.7109375" customWidth="1"/>
    <col min="23" max="23" width="13" customWidth="1"/>
    <col min="24" max="24" width="15.5703125" customWidth="1"/>
    <col min="25" max="25" width="74.28515625" style="92" customWidth="1"/>
    <col min="26" max="26" width="5.7109375" bestFit="1" customWidth="1"/>
    <col min="27" max="27" width="16" customWidth="1"/>
  </cols>
  <sheetData>
    <row r="1" spans="3:26" ht="18" x14ac:dyDescent="0.25">
      <c r="C1" s="106" t="s">
        <v>154</v>
      </c>
      <c r="D1" s="106"/>
      <c r="E1" s="106"/>
      <c r="F1" s="106"/>
      <c r="G1" s="106"/>
      <c r="H1" s="106"/>
      <c r="I1" s="106"/>
      <c r="J1" s="106"/>
      <c r="K1" s="106"/>
      <c r="L1" s="106"/>
      <c r="M1" s="106"/>
      <c r="N1" s="106"/>
      <c r="O1" s="106"/>
      <c r="P1" s="106"/>
      <c r="Q1" s="106"/>
      <c r="R1" s="106"/>
      <c r="S1" s="106"/>
      <c r="T1" s="106"/>
      <c r="U1" s="106"/>
      <c r="V1" s="106"/>
      <c r="W1" s="106"/>
      <c r="X1" s="106"/>
      <c r="Y1" s="106"/>
    </row>
    <row r="2" spans="3:26" ht="15.75" x14ac:dyDescent="0.2">
      <c r="C2" s="102" t="s">
        <v>0</v>
      </c>
      <c r="D2" s="103"/>
      <c r="E2" s="103"/>
      <c r="F2" s="103"/>
      <c r="G2" s="103"/>
      <c r="H2" s="103"/>
      <c r="I2" s="103"/>
      <c r="J2" s="103"/>
      <c r="K2" s="103"/>
      <c r="L2" s="103"/>
      <c r="M2" s="103"/>
      <c r="N2" s="103"/>
      <c r="O2" s="103"/>
      <c r="P2" s="103"/>
      <c r="Q2" s="103"/>
      <c r="R2" s="103"/>
      <c r="S2" s="103"/>
      <c r="T2" s="103"/>
      <c r="U2" s="103"/>
      <c r="V2" s="103"/>
      <c r="W2" s="103"/>
      <c r="X2" s="103"/>
      <c r="Y2" s="103"/>
      <c r="Z2" s="103"/>
    </row>
    <row r="3" spans="3:26" ht="16.5" thickBot="1" x14ac:dyDescent="0.25">
      <c r="C3" s="100" t="s">
        <v>142</v>
      </c>
      <c r="D3" s="101"/>
      <c r="E3" s="101"/>
      <c r="F3" s="101"/>
      <c r="G3" s="101"/>
      <c r="H3" s="101"/>
      <c r="I3" s="101"/>
      <c r="J3" s="101"/>
      <c r="K3" s="101"/>
      <c r="L3" s="101"/>
      <c r="M3" s="101"/>
      <c r="N3" s="101"/>
      <c r="O3" s="101"/>
      <c r="P3" s="101"/>
      <c r="Q3" s="101"/>
      <c r="R3" s="101"/>
      <c r="S3" s="101"/>
      <c r="T3" s="98" t="s">
        <v>143</v>
      </c>
      <c r="U3" s="99"/>
      <c r="V3" s="99"/>
      <c r="W3" s="99"/>
      <c r="X3" s="99"/>
      <c r="Y3" s="67"/>
      <c r="Z3" s="67"/>
    </row>
    <row r="4" spans="3:26" ht="72" x14ac:dyDescent="0.2">
      <c r="C4" s="1" t="s">
        <v>139</v>
      </c>
      <c r="D4" s="23" t="s">
        <v>1</v>
      </c>
      <c r="E4" s="23" t="s">
        <v>2</v>
      </c>
      <c r="F4" s="4" t="s">
        <v>125</v>
      </c>
      <c r="G4" s="4" t="s">
        <v>3</v>
      </c>
      <c r="H4" s="4" t="s">
        <v>4</v>
      </c>
      <c r="I4" s="83" t="s">
        <v>5</v>
      </c>
      <c r="J4" s="23" t="s">
        <v>115</v>
      </c>
      <c r="K4" s="23" t="s">
        <v>116</v>
      </c>
      <c r="L4" s="23" t="s">
        <v>117</v>
      </c>
      <c r="M4" s="23" t="s">
        <v>118</v>
      </c>
      <c r="N4" s="23" t="s">
        <v>119</v>
      </c>
      <c r="O4" s="23" t="s">
        <v>120</v>
      </c>
      <c r="P4" s="23" t="s">
        <v>6</v>
      </c>
      <c r="Q4" s="23" t="s">
        <v>7</v>
      </c>
      <c r="R4" s="23" t="s">
        <v>8</v>
      </c>
      <c r="S4" s="30" t="s">
        <v>124</v>
      </c>
      <c r="T4" s="64" t="s">
        <v>134</v>
      </c>
      <c r="U4" s="65" t="s">
        <v>135</v>
      </c>
      <c r="V4" s="65" t="s">
        <v>136</v>
      </c>
      <c r="W4" s="66" t="s">
        <v>137</v>
      </c>
      <c r="X4" s="65" t="s">
        <v>138</v>
      </c>
      <c r="Y4" s="4" t="s">
        <v>9</v>
      </c>
      <c r="Z4" s="4"/>
    </row>
    <row r="5" spans="3:26" ht="15" customHeight="1" x14ac:dyDescent="0.2">
      <c r="C5" s="5" t="s">
        <v>10</v>
      </c>
      <c r="D5" s="6">
        <v>1.75</v>
      </c>
      <c r="E5" s="6">
        <v>0.9</v>
      </c>
      <c r="F5" s="6">
        <f>SUM(D5:E5)</f>
        <v>2.65</v>
      </c>
      <c r="G5" s="6">
        <v>12.6</v>
      </c>
      <c r="H5" s="6">
        <v>1</v>
      </c>
      <c r="I5" s="7">
        <v>10.25</v>
      </c>
      <c r="J5" s="38">
        <v>168</v>
      </c>
      <c r="K5" s="38">
        <v>4419</v>
      </c>
      <c r="L5" s="38">
        <v>0</v>
      </c>
      <c r="M5" s="38">
        <v>3635</v>
      </c>
      <c r="N5" s="38">
        <v>168</v>
      </c>
      <c r="O5" s="38">
        <v>8054</v>
      </c>
      <c r="P5" s="39">
        <v>8222</v>
      </c>
      <c r="Q5" s="39"/>
      <c r="R5" s="39">
        <v>0</v>
      </c>
      <c r="S5" s="39">
        <v>330</v>
      </c>
      <c r="T5" s="8">
        <f t="shared" ref="T5:T21" si="0">IF(($D5+$E5)=0,"-",(+G5+H5)/($D5+$E5))</f>
        <v>5.132075471698113</v>
      </c>
      <c r="U5" s="8">
        <f>IF(($D5+$E5)=0,"-",(+P5)/($D5+$E5))</f>
        <v>3102.6415094339623</v>
      </c>
      <c r="V5" s="8">
        <f>IF(($D5+$E5)=0,"-",(+Q5)/($D5+$E5))</f>
        <v>0</v>
      </c>
      <c r="W5" s="8">
        <f>IF(($D5+$E5)=0,"-",(+R5)/($D5+$E5))</f>
        <v>0</v>
      </c>
      <c r="X5" s="31">
        <f>IF(($D5+$E5)=0,"-",(+S5)/($D5+$E5))</f>
        <v>124.52830188679246</v>
      </c>
      <c r="Y5" s="91"/>
    </row>
    <row r="6" spans="3:26" ht="15" customHeight="1" x14ac:dyDescent="0.2">
      <c r="C6" s="5" t="s">
        <v>11</v>
      </c>
      <c r="D6" s="6">
        <v>0.5</v>
      </c>
      <c r="E6" s="6"/>
      <c r="F6" s="6">
        <f t="shared" ref="F6:F20" si="1">SUM(D6:E6)</f>
        <v>0.5</v>
      </c>
      <c r="G6" s="6">
        <v>8</v>
      </c>
      <c r="H6" s="6">
        <v>0.92</v>
      </c>
      <c r="I6" s="7">
        <v>3.73</v>
      </c>
      <c r="J6" s="38">
        <v>0</v>
      </c>
      <c r="K6" s="38">
        <v>2292</v>
      </c>
      <c r="L6" s="38">
        <v>0</v>
      </c>
      <c r="M6" s="38">
        <v>1680</v>
      </c>
      <c r="N6" s="38">
        <v>0</v>
      </c>
      <c r="O6" s="38">
        <v>3972</v>
      </c>
      <c r="P6" s="39">
        <v>3972</v>
      </c>
      <c r="Q6" s="39"/>
      <c r="R6" s="39"/>
      <c r="S6" s="39">
        <v>55</v>
      </c>
      <c r="T6" s="8">
        <f t="shared" si="0"/>
        <v>17.84</v>
      </c>
      <c r="U6" s="8">
        <f t="shared" ref="U6:U21" si="2">IF(($D6+$E6)=0,"-",(+P6)/($D6+$E6))</f>
        <v>7944</v>
      </c>
      <c r="V6" s="8">
        <f t="shared" ref="V6:V21" si="3">IF(($D6+$E6)=0,"-",(+Q6)/($D6+$E6))</f>
        <v>0</v>
      </c>
      <c r="W6" s="8">
        <f t="shared" ref="W6:W21" si="4">IF(($D6+$E6)=0,"-",(+R6)/($D6+$E6))</f>
        <v>0</v>
      </c>
      <c r="X6" s="31">
        <f t="shared" ref="X6:X21" si="5">IF(($D6+$E6)=0,"-",(+S6)/($D6+$E6))</f>
        <v>110</v>
      </c>
    </row>
    <row r="7" spans="3:26" ht="15" customHeight="1" x14ac:dyDescent="0.2">
      <c r="C7" s="5" t="s">
        <v>129</v>
      </c>
      <c r="D7" s="6"/>
      <c r="E7" s="6">
        <v>3.45</v>
      </c>
      <c r="F7" s="6">
        <f t="shared" si="1"/>
        <v>3.45</v>
      </c>
      <c r="G7" s="6">
        <v>6</v>
      </c>
      <c r="H7" s="6">
        <v>3.5</v>
      </c>
      <c r="I7" s="7">
        <v>0.38</v>
      </c>
      <c r="J7" s="38">
        <v>3907</v>
      </c>
      <c r="K7" s="38">
        <v>0</v>
      </c>
      <c r="L7" s="38">
        <v>954</v>
      </c>
      <c r="M7" s="38">
        <v>555</v>
      </c>
      <c r="N7" s="38">
        <v>4861</v>
      </c>
      <c r="O7" s="38">
        <v>555</v>
      </c>
      <c r="P7" s="39">
        <v>5416</v>
      </c>
      <c r="Q7" s="39">
        <v>96</v>
      </c>
      <c r="R7" s="39">
        <v>130</v>
      </c>
      <c r="S7" s="39">
        <v>47</v>
      </c>
      <c r="T7" s="8">
        <f t="shared" si="0"/>
        <v>2.7536231884057969</v>
      </c>
      <c r="U7" s="8">
        <f t="shared" si="2"/>
        <v>1569.855072463768</v>
      </c>
      <c r="V7" s="8">
        <f t="shared" si="3"/>
        <v>27.826086956521738</v>
      </c>
      <c r="W7" s="8">
        <f t="shared" si="4"/>
        <v>37.681159420289852</v>
      </c>
      <c r="X7" s="31">
        <f t="shared" si="5"/>
        <v>13.623188405797102</v>
      </c>
      <c r="Y7" s="92" t="s">
        <v>12</v>
      </c>
    </row>
    <row r="8" spans="3:26" ht="15" customHeight="1" x14ac:dyDescent="0.2">
      <c r="C8" s="5" t="s">
        <v>13</v>
      </c>
      <c r="D8" s="6"/>
      <c r="E8" s="6">
        <v>2</v>
      </c>
      <c r="F8" s="6">
        <f t="shared" si="1"/>
        <v>2</v>
      </c>
      <c r="G8" s="6"/>
      <c r="H8" s="6"/>
      <c r="I8" s="7"/>
      <c r="J8" s="40">
        <v>0</v>
      </c>
      <c r="K8" s="40">
        <v>0</v>
      </c>
      <c r="L8" s="40">
        <v>0</v>
      </c>
      <c r="M8" s="40">
        <v>0</v>
      </c>
      <c r="N8" s="40">
        <v>0</v>
      </c>
      <c r="O8" s="40">
        <v>0</v>
      </c>
      <c r="P8" s="39">
        <v>0</v>
      </c>
      <c r="Q8" s="39">
        <v>0</v>
      </c>
      <c r="R8" s="39">
        <v>0</v>
      </c>
      <c r="S8" s="39">
        <v>0</v>
      </c>
      <c r="T8" s="8">
        <f t="shared" si="0"/>
        <v>0</v>
      </c>
      <c r="U8" s="8">
        <f t="shared" si="2"/>
        <v>0</v>
      </c>
      <c r="V8" s="8">
        <f t="shared" si="3"/>
        <v>0</v>
      </c>
      <c r="W8" s="8">
        <f t="shared" si="4"/>
        <v>0</v>
      </c>
      <c r="X8" s="31">
        <f t="shared" si="5"/>
        <v>0</v>
      </c>
    </row>
    <row r="9" spans="3:26" ht="36.75" customHeight="1" x14ac:dyDescent="0.2">
      <c r="C9" s="5" t="s">
        <v>14</v>
      </c>
      <c r="D9" s="22">
        <v>1.6600000000000001</v>
      </c>
      <c r="E9" s="22">
        <v>3</v>
      </c>
      <c r="F9" s="6">
        <f t="shared" si="1"/>
        <v>4.66</v>
      </c>
      <c r="G9" s="6">
        <v>0.4</v>
      </c>
      <c r="H9" s="6"/>
      <c r="I9" s="7">
        <v>1.72</v>
      </c>
      <c r="J9" s="40">
        <v>0</v>
      </c>
      <c r="K9" s="40">
        <v>0</v>
      </c>
      <c r="L9" s="40">
        <v>0</v>
      </c>
      <c r="M9" s="40">
        <v>0</v>
      </c>
      <c r="N9" s="40">
        <v>0</v>
      </c>
      <c r="O9" s="40">
        <v>0</v>
      </c>
      <c r="P9" s="39">
        <v>0</v>
      </c>
      <c r="Q9" s="39">
        <v>0</v>
      </c>
      <c r="R9" s="39">
        <v>0</v>
      </c>
      <c r="S9" s="39">
        <v>0</v>
      </c>
      <c r="T9" s="8"/>
      <c r="U9" s="8">
        <f t="shared" si="2"/>
        <v>0</v>
      </c>
      <c r="V9" s="8">
        <f t="shared" si="3"/>
        <v>0</v>
      </c>
      <c r="W9" s="8">
        <f t="shared" si="4"/>
        <v>0</v>
      </c>
      <c r="X9" s="31">
        <f t="shared" si="5"/>
        <v>0</v>
      </c>
      <c r="Y9" s="92" t="s">
        <v>140</v>
      </c>
      <c r="Z9" s="9"/>
    </row>
    <row r="10" spans="3:26" ht="15" customHeight="1" x14ac:dyDescent="0.2">
      <c r="C10" s="5" t="s">
        <v>15</v>
      </c>
      <c r="D10" s="22">
        <v>0.75</v>
      </c>
      <c r="E10" s="22"/>
      <c r="F10" s="6">
        <f t="shared" si="1"/>
        <v>0.75</v>
      </c>
      <c r="G10" s="6">
        <v>4</v>
      </c>
      <c r="H10" s="6">
        <v>0.56999999999999995</v>
      </c>
      <c r="I10" s="7">
        <v>5.26</v>
      </c>
      <c r="J10" s="40">
        <v>0</v>
      </c>
      <c r="K10" s="40">
        <v>747</v>
      </c>
      <c r="L10" s="40">
        <v>0</v>
      </c>
      <c r="M10" s="40">
        <v>1518</v>
      </c>
      <c r="N10" s="40">
        <v>0</v>
      </c>
      <c r="O10" s="40">
        <v>2265</v>
      </c>
      <c r="P10" s="39">
        <v>2265</v>
      </c>
      <c r="Q10" s="39"/>
      <c r="R10" s="39"/>
      <c r="S10" s="39">
        <v>79</v>
      </c>
      <c r="T10" s="8">
        <f t="shared" si="0"/>
        <v>6.0933333333333337</v>
      </c>
      <c r="U10" s="8">
        <f t="shared" si="2"/>
        <v>3020</v>
      </c>
      <c r="V10" s="8">
        <f t="shared" si="3"/>
        <v>0</v>
      </c>
      <c r="W10" s="8">
        <f t="shared" si="4"/>
        <v>0</v>
      </c>
      <c r="X10" s="31">
        <f t="shared" si="5"/>
        <v>105.33333333333333</v>
      </c>
    </row>
    <row r="11" spans="3:26" ht="15" customHeight="1" x14ac:dyDescent="0.2">
      <c r="C11" s="5" t="s">
        <v>16</v>
      </c>
      <c r="D11" s="22">
        <v>0.5</v>
      </c>
      <c r="E11" s="22"/>
      <c r="F11" s="6">
        <f t="shared" si="1"/>
        <v>0.5</v>
      </c>
      <c r="G11" s="6">
        <v>4</v>
      </c>
      <c r="H11" s="6">
        <v>0.14000000000000001</v>
      </c>
      <c r="I11" s="7">
        <v>1.44</v>
      </c>
      <c r="J11" s="40">
        <v>418</v>
      </c>
      <c r="K11" s="40">
        <v>279</v>
      </c>
      <c r="L11" s="40">
        <v>150</v>
      </c>
      <c r="M11" s="40">
        <v>427</v>
      </c>
      <c r="N11" s="40">
        <v>568</v>
      </c>
      <c r="O11" s="40">
        <v>706</v>
      </c>
      <c r="P11" s="39">
        <v>1274</v>
      </c>
      <c r="Q11" s="39"/>
      <c r="R11" s="39"/>
      <c r="S11" s="39">
        <v>24</v>
      </c>
      <c r="T11" s="8">
        <f t="shared" si="0"/>
        <v>8.2799999999999994</v>
      </c>
      <c r="U11" s="8">
        <f t="shared" si="2"/>
        <v>2548</v>
      </c>
      <c r="V11" s="8">
        <f t="shared" si="3"/>
        <v>0</v>
      </c>
      <c r="W11" s="8">
        <f t="shared" si="4"/>
        <v>0</v>
      </c>
      <c r="X11" s="31">
        <f t="shared" si="5"/>
        <v>48</v>
      </c>
      <c r="Z11" s="9"/>
    </row>
    <row r="12" spans="3:26" ht="15" customHeight="1" x14ac:dyDescent="0.2">
      <c r="C12" s="5" t="s">
        <v>17</v>
      </c>
      <c r="D12" s="22"/>
      <c r="E12" s="22"/>
      <c r="F12" s="6">
        <f t="shared" si="1"/>
        <v>0</v>
      </c>
      <c r="G12" s="6"/>
      <c r="H12" s="6">
        <v>7.0000000000000007E-2</v>
      </c>
      <c r="I12" s="7">
        <v>1.42</v>
      </c>
      <c r="J12" s="40">
        <v>0</v>
      </c>
      <c r="K12" s="40">
        <v>0</v>
      </c>
      <c r="L12" s="40">
        <v>0</v>
      </c>
      <c r="M12" s="40">
        <v>0</v>
      </c>
      <c r="N12" s="40">
        <v>0</v>
      </c>
      <c r="O12" s="40">
        <v>0</v>
      </c>
      <c r="P12" s="39">
        <v>0</v>
      </c>
      <c r="Q12" s="39">
        <v>0</v>
      </c>
      <c r="R12" s="39">
        <v>0</v>
      </c>
      <c r="S12" s="39">
        <v>0</v>
      </c>
      <c r="T12" s="8" t="str">
        <f t="shared" si="0"/>
        <v>-</v>
      </c>
      <c r="U12" s="8" t="str">
        <f t="shared" si="2"/>
        <v>-</v>
      </c>
      <c r="V12" s="8" t="str">
        <f t="shared" si="3"/>
        <v>-</v>
      </c>
      <c r="W12" s="8" t="str">
        <f t="shared" si="4"/>
        <v>-</v>
      </c>
      <c r="X12" s="31" t="str">
        <f t="shared" si="5"/>
        <v>-</v>
      </c>
    </row>
    <row r="13" spans="3:26" ht="15" customHeight="1" x14ac:dyDescent="0.2">
      <c r="C13" s="5" t="s">
        <v>18</v>
      </c>
      <c r="D13" s="22"/>
      <c r="E13" s="22">
        <v>3</v>
      </c>
      <c r="F13" s="6">
        <f t="shared" si="1"/>
        <v>3</v>
      </c>
      <c r="G13" s="6"/>
      <c r="H13" s="6">
        <v>0.03</v>
      </c>
      <c r="I13" s="7"/>
      <c r="J13" s="40">
        <v>56</v>
      </c>
      <c r="K13" s="40">
        <v>0</v>
      </c>
      <c r="L13" s="40">
        <v>0</v>
      </c>
      <c r="M13" s="40">
        <v>0</v>
      </c>
      <c r="N13" s="40">
        <v>56</v>
      </c>
      <c r="O13" s="40">
        <v>0</v>
      </c>
      <c r="P13" s="39">
        <v>56</v>
      </c>
      <c r="Q13" s="39">
        <v>6</v>
      </c>
      <c r="R13" s="39">
        <v>0</v>
      </c>
      <c r="S13" s="39">
        <v>0</v>
      </c>
      <c r="T13" s="8">
        <f t="shared" si="0"/>
        <v>0.01</v>
      </c>
      <c r="U13" s="8">
        <f t="shared" si="2"/>
        <v>18.666666666666668</v>
      </c>
      <c r="V13" s="8">
        <f t="shared" si="3"/>
        <v>2</v>
      </c>
      <c r="W13" s="8">
        <f t="shared" si="4"/>
        <v>0</v>
      </c>
      <c r="X13" s="31">
        <f t="shared" si="5"/>
        <v>0</v>
      </c>
    </row>
    <row r="14" spans="3:26" ht="15" customHeight="1" x14ac:dyDescent="0.2">
      <c r="C14" s="5" t="s">
        <v>19</v>
      </c>
      <c r="D14" s="22">
        <v>1</v>
      </c>
      <c r="E14" s="22">
        <v>0.92</v>
      </c>
      <c r="F14" s="6">
        <f t="shared" si="1"/>
        <v>1.92</v>
      </c>
      <c r="G14" s="6"/>
      <c r="H14" s="6"/>
      <c r="I14" s="7"/>
      <c r="J14" s="40">
        <v>0</v>
      </c>
      <c r="K14" s="40">
        <v>0</v>
      </c>
      <c r="L14" s="40">
        <v>0</v>
      </c>
      <c r="M14" s="40">
        <v>0</v>
      </c>
      <c r="N14" s="40">
        <v>0</v>
      </c>
      <c r="O14" s="40">
        <v>0</v>
      </c>
      <c r="P14" s="39">
        <v>0</v>
      </c>
      <c r="Q14" s="39">
        <v>0</v>
      </c>
      <c r="R14" s="39">
        <v>0</v>
      </c>
      <c r="S14" s="39">
        <v>0</v>
      </c>
      <c r="T14" s="8">
        <f t="shared" si="0"/>
        <v>0</v>
      </c>
      <c r="U14" s="8">
        <f t="shared" si="2"/>
        <v>0</v>
      </c>
      <c r="V14" s="8">
        <f t="shared" si="3"/>
        <v>0</v>
      </c>
      <c r="W14" s="8">
        <f t="shared" si="4"/>
        <v>0</v>
      </c>
      <c r="X14" s="31">
        <f t="shared" si="5"/>
        <v>0</v>
      </c>
    </row>
    <row r="15" spans="3:26" ht="15" customHeight="1" x14ac:dyDescent="0.2">
      <c r="C15" s="5" t="s">
        <v>20</v>
      </c>
      <c r="D15" s="22">
        <v>1</v>
      </c>
      <c r="E15" s="22"/>
      <c r="F15" s="6">
        <f t="shared" si="1"/>
        <v>1</v>
      </c>
      <c r="G15" s="6">
        <v>11</v>
      </c>
      <c r="H15" s="6">
        <v>0.88</v>
      </c>
      <c r="I15" s="7">
        <v>2.33</v>
      </c>
      <c r="J15" s="40">
        <v>42</v>
      </c>
      <c r="K15" s="40">
        <v>1512</v>
      </c>
      <c r="L15" s="40">
        <v>0</v>
      </c>
      <c r="M15" s="40">
        <v>3097</v>
      </c>
      <c r="N15" s="40">
        <v>42</v>
      </c>
      <c r="O15" s="40">
        <v>4591</v>
      </c>
      <c r="P15" s="39">
        <v>4633</v>
      </c>
      <c r="Q15" s="39"/>
      <c r="R15" s="39">
        <v>17</v>
      </c>
      <c r="S15" s="39">
        <v>330</v>
      </c>
      <c r="T15" s="8">
        <f t="shared" si="0"/>
        <v>11.88</v>
      </c>
      <c r="U15" s="8">
        <f t="shared" si="2"/>
        <v>4633</v>
      </c>
      <c r="V15" s="8">
        <f t="shared" si="3"/>
        <v>0</v>
      </c>
      <c r="W15" s="8">
        <f t="shared" si="4"/>
        <v>17</v>
      </c>
      <c r="X15" s="31">
        <f t="shared" si="5"/>
        <v>330</v>
      </c>
    </row>
    <row r="16" spans="3:26" ht="15" customHeight="1" x14ac:dyDescent="0.2">
      <c r="C16" s="5" t="s">
        <v>21</v>
      </c>
      <c r="D16" s="22">
        <v>1.5</v>
      </c>
      <c r="E16" s="22">
        <v>1</v>
      </c>
      <c r="F16" s="6">
        <f t="shared" si="1"/>
        <v>2.5</v>
      </c>
      <c r="G16" s="6">
        <v>17.8</v>
      </c>
      <c r="H16" s="6">
        <v>0.32</v>
      </c>
      <c r="I16" s="7">
        <v>4.2300000000000004</v>
      </c>
      <c r="J16" s="38">
        <v>14454</v>
      </c>
      <c r="K16" s="38">
        <v>0</v>
      </c>
      <c r="L16" s="38">
        <v>241</v>
      </c>
      <c r="M16" s="38">
        <v>0</v>
      </c>
      <c r="N16" s="38">
        <v>14695</v>
      </c>
      <c r="O16" s="38">
        <v>0</v>
      </c>
      <c r="P16" s="39">
        <v>14695</v>
      </c>
      <c r="Q16" s="39">
        <v>748</v>
      </c>
      <c r="R16" s="39">
        <v>269</v>
      </c>
      <c r="S16" s="39">
        <v>97</v>
      </c>
      <c r="T16" s="8">
        <f t="shared" si="0"/>
        <v>7.2480000000000002</v>
      </c>
      <c r="U16" s="8">
        <f t="shared" si="2"/>
        <v>5878</v>
      </c>
      <c r="V16" s="8">
        <f t="shared" si="3"/>
        <v>299.2</v>
      </c>
      <c r="W16" s="8">
        <f t="shared" si="4"/>
        <v>107.6</v>
      </c>
      <c r="X16" s="31">
        <f t="shared" si="5"/>
        <v>38.799999999999997</v>
      </c>
      <c r="Y16" s="92" t="s">
        <v>133</v>
      </c>
    </row>
    <row r="17" spans="3:26" ht="23.25" customHeight="1" x14ac:dyDescent="0.2">
      <c r="C17" s="5" t="s">
        <v>22</v>
      </c>
      <c r="D17" s="22">
        <v>2.42</v>
      </c>
      <c r="E17" s="22"/>
      <c r="F17" s="6">
        <f t="shared" si="1"/>
        <v>2.42</v>
      </c>
      <c r="G17" s="6">
        <v>20.6</v>
      </c>
      <c r="H17" s="6">
        <v>2.44</v>
      </c>
      <c r="I17" s="7">
        <v>2.13</v>
      </c>
      <c r="J17" s="38">
        <v>4681</v>
      </c>
      <c r="K17" s="38">
        <v>741</v>
      </c>
      <c r="L17" s="38">
        <v>525</v>
      </c>
      <c r="M17" s="38">
        <v>5661</v>
      </c>
      <c r="N17" s="38">
        <v>5206</v>
      </c>
      <c r="O17" s="38">
        <v>6402</v>
      </c>
      <c r="P17" s="39">
        <v>11608</v>
      </c>
      <c r="Q17" s="38">
        <v>232</v>
      </c>
      <c r="R17" s="39">
        <v>112</v>
      </c>
      <c r="S17" s="39">
        <v>769</v>
      </c>
      <c r="T17" s="8">
        <f t="shared" si="0"/>
        <v>9.5206611570247954</v>
      </c>
      <c r="U17" s="8">
        <f t="shared" si="2"/>
        <v>4796.6942148760336</v>
      </c>
      <c r="V17" s="8">
        <f t="shared" si="3"/>
        <v>95.867768595041326</v>
      </c>
      <c r="W17" s="8">
        <f t="shared" si="4"/>
        <v>46.280991735537192</v>
      </c>
      <c r="X17" s="31">
        <f t="shared" si="5"/>
        <v>317.76859504132233</v>
      </c>
    </row>
    <row r="18" spans="3:26" ht="35.25" customHeight="1" x14ac:dyDescent="0.2">
      <c r="C18" s="5" t="s">
        <v>23</v>
      </c>
      <c r="D18" s="22">
        <v>2</v>
      </c>
      <c r="E18" s="22">
        <v>4.2700000000000005</v>
      </c>
      <c r="F18" s="6">
        <f t="shared" si="1"/>
        <v>6.2700000000000005</v>
      </c>
      <c r="G18" s="6">
        <v>21</v>
      </c>
      <c r="H18" s="6">
        <v>4.88</v>
      </c>
      <c r="I18" s="7">
        <v>2.65</v>
      </c>
      <c r="J18" s="40">
        <v>11345</v>
      </c>
      <c r="K18" s="40">
        <v>289</v>
      </c>
      <c r="L18" s="40">
        <v>1620</v>
      </c>
      <c r="M18" s="40">
        <v>5921</v>
      </c>
      <c r="N18" s="40">
        <v>12965</v>
      </c>
      <c r="O18" s="40">
        <v>6210</v>
      </c>
      <c r="P18" s="39">
        <v>19175</v>
      </c>
      <c r="Q18" s="39">
        <v>813</v>
      </c>
      <c r="R18" s="39">
        <v>39</v>
      </c>
      <c r="S18" s="39">
        <v>320</v>
      </c>
      <c r="T18" s="8">
        <f t="shared" si="0"/>
        <v>4.1275917065390741</v>
      </c>
      <c r="U18" s="8">
        <f t="shared" si="2"/>
        <v>3058.2137161084529</v>
      </c>
      <c r="V18" s="8">
        <f t="shared" si="3"/>
        <v>129.66507177033492</v>
      </c>
      <c r="W18" s="8">
        <f t="shared" si="4"/>
        <v>6.2200956937799035</v>
      </c>
      <c r="X18" s="31">
        <f t="shared" si="5"/>
        <v>51.036682615629978</v>
      </c>
      <c r="Y18" s="92" t="s">
        <v>24</v>
      </c>
    </row>
    <row r="19" spans="3:26" ht="15" customHeight="1" x14ac:dyDescent="0.2">
      <c r="C19" s="5" t="s">
        <v>25</v>
      </c>
      <c r="D19" s="22">
        <v>0.34</v>
      </c>
      <c r="E19" s="22">
        <v>0.83</v>
      </c>
      <c r="F19" s="6">
        <f t="shared" si="1"/>
        <v>1.17</v>
      </c>
      <c r="G19" s="6"/>
      <c r="H19" s="6"/>
      <c r="I19" s="7"/>
      <c r="J19" s="40">
        <v>0</v>
      </c>
      <c r="K19" s="40">
        <v>0</v>
      </c>
      <c r="L19" s="40">
        <v>0</v>
      </c>
      <c r="M19" s="40">
        <v>0</v>
      </c>
      <c r="N19" s="40">
        <v>0</v>
      </c>
      <c r="O19" s="40">
        <v>0</v>
      </c>
      <c r="P19" s="39">
        <v>0</v>
      </c>
      <c r="Q19" s="39">
        <v>0</v>
      </c>
      <c r="R19" s="39">
        <v>0</v>
      </c>
      <c r="S19" s="39">
        <v>0</v>
      </c>
      <c r="T19" s="8">
        <f t="shared" si="0"/>
        <v>0</v>
      </c>
      <c r="U19" s="8">
        <f t="shared" si="2"/>
        <v>0</v>
      </c>
      <c r="V19" s="8">
        <f t="shared" si="3"/>
        <v>0</v>
      </c>
      <c r="W19" s="8">
        <f t="shared" si="4"/>
        <v>0</v>
      </c>
      <c r="X19" s="31">
        <f t="shared" si="5"/>
        <v>0</v>
      </c>
    </row>
    <row r="20" spans="3:26" ht="15" customHeight="1" thickBot="1" x14ac:dyDescent="0.25">
      <c r="C20" s="5" t="s">
        <v>26</v>
      </c>
      <c r="D20" s="22"/>
      <c r="E20" s="22">
        <v>1</v>
      </c>
      <c r="F20" s="6">
        <f t="shared" si="1"/>
        <v>1</v>
      </c>
      <c r="G20" s="6">
        <v>2</v>
      </c>
      <c r="H20" s="6">
        <v>1.55</v>
      </c>
      <c r="I20" s="7">
        <v>0.05</v>
      </c>
      <c r="J20" s="40">
        <v>0</v>
      </c>
      <c r="K20" s="40">
        <v>0</v>
      </c>
      <c r="L20" s="40">
        <v>0</v>
      </c>
      <c r="M20" s="40">
        <v>0</v>
      </c>
      <c r="N20" s="40">
        <v>0</v>
      </c>
      <c r="O20" s="40">
        <v>0</v>
      </c>
      <c r="P20" s="39">
        <v>0</v>
      </c>
      <c r="Q20" s="39">
        <v>0</v>
      </c>
      <c r="R20" s="39">
        <v>0</v>
      </c>
      <c r="S20" s="39">
        <v>0</v>
      </c>
      <c r="T20" s="80">
        <f t="shared" si="0"/>
        <v>3.55</v>
      </c>
      <c r="U20" s="80">
        <f t="shared" si="2"/>
        <v>0</v>
      </c>
      <c r="V20" s="80">
        <f t="shared" si="3"/>
        <v>0</v>
      </c>
      <c r="W20" s="80">
        <f t="shared" si="4"/>
        <v>0</v>
      </c>
      <c r="X20" s="81">
        <f t="shared" si="5"/>
        <v>0</v>
      </c>
      <c r="Y20" s="92" t="s">
        <v>27</v>
      </c>
    </row>
    <row r="21" spans="3:26" ht="15" customHeight="1" thickBot="1" x14ac:dyDescent="0.25">
      <c r="C21" s="29" t="s">
        <v>28</v>
      </c>
      <c r="D21" s="11">
        <f t="shared" ref="D21:S21" si="6">SUM(D5:D20)</f>
        <v>13.42</v>
      </c>
      <c r="E21" s="11">
        <f t="shared" si="6"/>
        <v>20.37</v>
      </c>
      <c r="F21" s="11">
        <f t="shared" si="6"/>
        <v>33.79</v>
      </c>
      <c r="G21" s="11">
        <f t="shared" si="6"/>
        <v>107.4</v>
      </c>
      <c r="H21" s="11">
        <f t="shared" si="6"/>
        <v>16.3</v>
      </c>
      <c r="I21" s="11">
        <f t="shared" si="6"/>
        <v>35.589999999999996</v>
      </c>
      <c r="J21" s="32">
        <f t="shared" si="6"/>
        <v>35071</v>
      </c>
      <c r="K21" s="32">
        <f t="shared" si="6"/>
        <v>10279</v>
      </c>
      <c r="L21" s="32">
        <f t="shared" si="6"/>
        <v>3490</v>
      </c>
      <c r="M21" s="32">
        <f t="shared" si="6"/>
        <v>22494</v>
      </c>
      <c r="N21" s="32">
        <f t="shared" si="6"/>
        <v>38561</v>
      </c>
      <c r="O21" s="32">
        <f t="shared" si="6"/>
        <v>32755</v>
      </c>
      <c r="P21" s="32">
        <f t="shared" si="6"/>
        <v>71316</v>
      </c>
      <c r="Q21" s="32">
        <f t="shared" si="6"/>
        <v>1895</v>
      </c>
      <c r="R21" s="32">
        <f t="shared" si="6"/>
        <v>567</v>
      </c>
      <c r="S21" s="33">
        <f t="shared" si="6"/>
        <v>2051</v>
      </c>
      <c r="T21" s="77">
        <f t="shared" si="0"/>
        <v>3.660846404261616</v>
      </c>
      <c r="U21" s="78">
        <f t="shared" si="2"/>
        <v>2110.5652559928972</v>
      </c>
      <c r="V21" s="78">
        <f t="shared" si="3"/>
        <v>56.081680970701392</v>
      </c>
      <c r="W21" s="78">
        <f t="shared" si="4"/>
        <v>16.780112459307489</v>
      </c>
      <c r="X21" s="79">
        <f t="shared" si="5"/>
        <v>60.698431488606097</v>
      </c>
    </row>
    <row r="22" spans="3:26" ht="15" customHeight="1" x14ac:dyDescent="0.2"/>
    <row r="23" spans="3:26" ht="15.75" x14ac:dyDescent="0.2">
      <c r="C23" s="102" t="s">
        <v>29</v>
      </c>
      <c r="D23" s="103"/>
      <c r="E23" s="103"/>
      <c r="F23" s="103"/>
      <c r="G23" s="103"/>
      <c r="H23" s="103"/>
      <c r="I23" s="103"/>
      <c r="J23" s="103"/>
      <c r="K23" s="103"/>
      <c r="L23" s="103"/>
      <c r="M23" s="103"/>
      <c r="N23" s="103"/>
      <c r="O23" s="103"/>
      <c r="P23" s="103"/>
      <c r="Q23" s="103"/>
      <c r="R23" s="103"/>
      <c r="S23" s="103"/>
      <c r="T23" s="103"/>
      <c r="U23" s="103"/>
      <c r="V23" s="103"/>
      <c r="W23" s="103"/>
      <c r="X23" s="103"/>
      <c r="Y23" s="103"/>
      <c r="Z23" s="103"/>
    </row>
    <row r="24" spans="3:26" ht="16.5" thickBot="1" x14ac:dyDescent="0.25">
      <c r="C24" s="100" t="s">
        <v>142</v>
      </c>
      <c r="D24" s="101"/>
      <c r="E24" s="101"/>
      <c r="F24" s="101"/>
      <c r="G24" s="101"/>
      <c r="H24" s="101"/>
      <c r="I24" s="101"/>
      <c r="J24" s="101"/>
      <c r="K24" s="101"/>
      <c r="L24" s="101"/>
      <c r="M24" s="101"/>
      <c r="N24" s="101"/>
      <c r="O24" s="101"/>
      <c r="P24" s="101"/>
      <c r="Q24" s="101"/>
      <c r="R24" s="101"/>
      <c r="S24" s="101"/>
      <c r="T24" s="98" t="s">
        <v>143</v>
      </c>
      <c r="U24" s="99"/>
      <c r="V24" s="99"/>
      <c r="W24" s="99"/>
      <c r="X24" s="99"/>
      <c r="Y24" s="67"/>
      <c r="Z24" s="67"/>
    </row>
    <row r="25" spans="3:26" ht="72" x14ac:dyDescent="0.2">
      <c r="C25" s="1" t="str">
        <f>C4</f>
        <v>Academic Area</v>
      </c>
      <c r="D25" s="23" t="s">
        <v>1</v>
      </c>
      <c r="E25" s="23" t="s">
        <v>2</v>
      </c>
      <c r="F25" s="4" t="s">
        <v>125</v>
      </c>
      <c r="G25" s="4" t="s">
        <v>3</v>
      </c>
      <c r="H25" s="4" t="s">
        <v>4</v>
      </c>
      <c r="I25" s="83" t="s">
        <v>5</v>
      </c>
      <c r="J25" s="23" t="s">
        <v>115</v>
      </c>
      <c r="K25" s="23" t="s">
        <v>116</v>
      </c>
      <c r="L25" s="23" t="s">
        <v>117</v>
      </c>
      <c r="M25" s="23" t="s">
        <v>118</v>
      </c>
      <c r="N25" s="23" t="s">
        <v>119</v>
      </c>
      <c r="O25" s="23" t="s">
        <v>120</v>
      </c>
      <c r="P25" s="23" t="s">
        <v>6</v>
      </c>
      <c r="Q25" s="23" t="s">
        <v>7</v>
      </c>
      <c r="R25" s="23" t="s">
        <v>8</v>
      </c>
      <c r="S25" s="30" t="s">
        <v>124</v>
      </c>
      <c r="T25" s="70" t="str">
        <f t="shared" ref="T25:Y25" si="7">T4</f>
        <v>Faculty &amp; Adjunct to Staff FTE (Classified &amp; Exempt)</v>
      </c>
      <c r="U25" s="70" t="str">
        <f t="shared" si="7"/>
        <v xml:space="preserve">Credit Hours per Staff FTE(Classified &amp; Exempt) </v>
      </c>
      <c r="V25" s="70" t="str">
        <f t="shared" si="7"/>
        <v xml:space="preserve">Majors  per Staff FTE(Classified &amp; Exempt) </v>
      </c>
      <c r="W25" s="70" t="str">
        <f t="shared" si="7"/>
        <v xml:space="preserve">Minors  per Staff FTE(Classified &amp; Exempt) </v>
      </c>
      <c r="X25" s="70" t="str">
        <f t="shared" si="7"/>
        <v>Number of Graduate Students per Staff FTE (Classified &amp; Exempt)</v>
      </c>
      <c r="Y25" s="4" t="str">
        <f t="shared" si="7"/>
        <v xml:space="preserve">Notes </v>
      </c>
      <c r="Z25" s="4"/>
    </row>
    <row r="26" spans="3:26" ht="15" customHeight="1" x14ac:dyDescent="0.2">
      <c r="C26" s="5" t="s">
        <v>30</v>
      </c>
      <c r="D26" s="6">
        <v>0.26</v>
      </c>
      <c r="E26" s="6"/>
      <c r="F26" s="6">
        <f t="shared" ref="F26:F45" si="8">SUM(D26:E26)</f>
        <v>0.26</v>
      </c>
      <c r="G26" s="6">
        <v>2</v>
      </c>
      <c r="H26" s="6">
        <v>0.46</v>
      </c>
      <c r="I26" s="7"/>
      <c r="J26" s="40">
        <v>2515.5</v>
      </c>
      <c r="K26" s="40">
        <v>0</v>
      </c>
      <c r="L26" s="40">
        <v>22.5</v>
      </c>
      <c r="M26" s="40">
        <v>0</v>
      </c>
      <c r="N26" s="40">
        <v>2538</v>
      </c>
      <c r="O26" s="40">
        <v>0</v>
      </c>
      <c r="P26" s="38">
        <f>SUM(N26:O26)</f>
        <v>2538</v>
      </c>
      <c r="Q26" s="41">
        <v>5</v>
      </c>
      <c r="R26" s="41">
        <v>28</v>
      </c>
      <c r="S26" s="41"/>
      <c r="T26" s="8">
        <f t="shared" ref="T26:T46" si="9">IF(($D26+$E26)=0,"-",(+G26+H26)/($D26+$E26))</f>
        <v>9.4615384615384617</v>
      </c>
      <c r="U26" s="8">
        <f t="shared" ref="U26:U46" si="10">IF(($D26+$E26)=0,"-",(+P26)/($D26+$E26))</f>
        <v>9761.538461538461</v>
      </c>
      <c r="V26" s="8">
        <f t="shared" ref="V26:V46" si="11">IF(($D26+$E26)=0,"-",(+Q26)/($D26+$E26))</f>
        <v>19.23076923076923</v>
      </c>
      <c r="W26" s="8">
        <f t="shared" ref="W26:W46" si="12">IF(($D26+$E26)=0,"-",(+R26)/($D26+$E26))</f>
        <v>107.69230769230769</v>
      </c>
      <c r="X26" s="31">
        <f t="shared" ref="X26:X46" si="13">IF(($D26+$E26)=0,"-",(+S26)/($D26+$E26))</f>
        <v>0</v>
      </c>
      <c r="Y26" s="96"/>
    </row>
    <row r="27" spans="3:26" ht="15" customHeight="1" x14ac:dyDescent="0.2">
      <c r="C27" s="5" t="s">
        <v>31</v>
      </c>
      <c r="D27" s="6">
        <v>0.41</v>
      </c>
      <c r="E27" s="6"/>
      <c r="F27" s="6">
        <f t="shared" si="8"/>
        <v>0.41</v>
      </c>
      <c r="G27" s="6">
        <v>6.65</v>
      </c>
      <c r="H27" s="6">
        <v>0.25</v>
      </c>
      <c r="I27" s="7"/>
      <c r="J27" s="40">
        <v>4681</v>
      </c>
      <c r="K27" s="40"/>
      <c r="L27" s="40"/>
      <c r="M27" s="40"/>
      <c r="N27" s="40">
        <v>4681</v>
      </c>
      <c r="O27" s="40">
        <v>0</v>
      </c>
      <c r="P27" s="38">
        <f t="shared" ref="P27:P45" si="14">SUM(N27:O27)</f>
        <v>4681</v>
      </c>
      <c r="Q27" s="41">
        <v>84</v>
      </c>
      <c r="R27" s="41">
        <v>56</v>
      </c>
      <c r="S27" s="41"/>
      <c r="T27" s="8">
        <f t="shared" si="9"/>
        <v>16.829268292682929</v>
      </c>
      <c r="U27" s="8">
        <f t="shared" si="10"/>
        <v>11417.073170731708</v>
      </c>
      <c r="V27" s="8">
        <f t="shared" si="11"/>
        <v>204.87804878048783</v>
      </c>
      <c r="W27" s="8">
        <f t="shared" si="12"/>
        <v>136.58536585365854</v>
      </c>
      <c r="X27" s="31">
        <f t="shared" si="13"/>
        <v>0</v>
      </c>
    </row>
    <row r="28" spans="3:26" ht="15" customHeight="1" x14ac:dyDescent="0.2">
      <c r="C28" s="5" t="s">
        <v>32</v>
      </c>
      <c r="D28" s="6">
        <v>0.8</v>
      </c>
      <c r="E28" s="6"/>
      <c r="F28" s="6">
        <f t="shared" si="8"/>
        <v>0.8</v>
      </c>
      <c r="G28" s="6">
        <v>9.9499999999999993</v>
      </c>
      <c r="H28" s="6">
        <v>0</v>
      </c>
      <c r="I28" s="7">
        <v>2.1</v>
      </c>
      <c r="J28" s="38">
        <v>5534</v>
      </c>
      <c r="K28" s="38">
        <v>194</v>
      </c>
      <c r="L28" s="38"/>
      <c r="M28" s="38"/>
      <c r="N28" s="38">
        <f t="shared" ref="N28:O28" si="15">(J28+L28)</f>
        <v>5534</v>
      </c>
      <c r="O28" s="38">
        <f t="shared" si="15"/>
        <v>194</v>
      </c>
      <c r="P28" s="38">
        <f t="shared" si="14"/>
        <v>5728</v>
      </c>
      <c r="Q28" s="41">
        <v>239</v>
      </c>
      <c r="R28" s="41">
        <v>89</v>
      </c>
      <c r="S28" s="41">
        <v>11</v>
      </c>
      <c r="T28" s="8">
        <f t="shared" si="9"/>
        <v>12.437499999999998</v>
      </c>
      <c r="U28" s="8">
        <f t="shared" si="10"/>
        <v>7160</v>
      </c>
      <c r="V28" s="8">
        <f t="shared" si="11"/>
        <v>298.75</v>
      </c>
      <c r="W28" s="8">
        <f t="shared" si="12"/>
        <v>111.25</v>
      </c>
      <c r="X28" s="31">
        <f t="shared" si="13"/>
        <v>13.75</v>
      </c>
    </row>
    <row r="29" spans="3:26" ht="15" customHeight="1" x14ac:dyDescent="0.2">
      <c r="C29" s="5" t="s">
        <v>33</v>
      </c>
      <c r="D29" s="6">
        <v>0.1</v>
      </c>
      <c r="E29" s="6"/>
      <c r="F29" s="6">
        <f t="shared" si="8"/>
        <v>0.1</v>
      </c>
      <c r="G29" s="6"/>
      <c r="H29" s="6"/>
      <c r="I29" s="7"/>
      <c r="J29" s="40"/>
      <c r="K29" s="40"/>
      <c r="L29" s="40"/>
      <c r="M29" s="40"/>
      <c r="N29" s="40"/>
      <c r="O29" s="40"/>
      <c r="P29" s="38">
        <f t="shared" si="14"/>
        <v>0</v>
      </c>
      <c r="Q29" s="35"/>
      <c r="R29" s="41"/>
      <c r="S29" s="41"/>
      <c r="T29" s="8">
        <f t="shared" si="9"/>
        <v>0</v>
      </c>
      <c r="U29" s="8">
        <f t="shared" si="10"/>
        <v>0</v>
      </c>
      <c r="V29" s="8">
        <f t="shared" si="11"/>
        <v>0</v>
      </c>
      <c r="W29" s="8">
        <f t="shared" si="12"/>
        <v>0</v>
      </c>
      <c r="X29" s="31">
        <f t="shared" si="13"/>
        <v>0</v>
      </c>
    </row>
    <row r="30" spans="3:26" ht="15" customHeight="1" x14ac:dyDescent="0.2">
      <c r="C30" s="5" t="s">
        <v>35</v>
      </c>
      <c r="D30" s="22">
        <v>1</v>
      </c>
      <c r="E30" s="22">
        <v>1</v>
      </c>
      <c r="F30" s="6">
        <f t="shared" si="8"/>
        <v>2</v>
      </c>
      <c r="G30" s="6">
        <v>8.61</v>
      </c>
      <c r="H30" s="6">
        <v>0.13</v>
      </c>
      <c r="I30" s="7">
        <v>1.33</v>
      </c>
      <c r="J30" s="38">
        <v>6057</v>
      </c>
      <c r="K30" s="38"/>
      <c r="L30" s="38"/>
      <c r="M30" s="38">
        <v>807</v>
      </c>
      <c r="N30" s="38">
        <f>(J30+L30)</f>
        <v>6057</v>
      </c>
      <c r="O30" s="38">
        <f>(K30+M30)</f>
        <v>807</v>
      </c>
      <c r="P30" s="38">
        <f t="shared" si="14"/>
        <v>6864</v>
      </c>
      <c r="Q30" s="41">
        <v>509</v>
      </c>
      <c r="R30" s="41">
        <v>137</v>
      </c>
      <c r="S30" s="41">
        <v>22</v>
      </c>
      <c r="T30" s="8">
        <f t="shared" si="9"/>
        <v>4.37</v>
      </c>
      <c r="U30" s="8">
        <f t="shared" si="10"/>
        <v>3432</v>
      </c>
      <c r="V30" s="8">
        <f t="shared" si="11"/>
        <v>254.5</v>
      </c>
      <c r="W30" s="8">
        <f t="shared" si="12"/>
        <v>68.5</v>
      </c>
      <c r="X30" s="31">
        <f t="shared" si="13"/>
        <v>11</v>
      </c>
      <c r="Y30" s="92" t="s">
        <v>34</v>
      </c>
    </row>
    <row r="31" spans="3:26" ht="15" customHeight="1" x14ac:dyDescent="0.2">
      <c r="C31" s="5" t="s">
        <v>36</v>
      </c>
      <c r="D31" s="22"/>
      <c r="E31" s="22">
        <v>4.92</v>
      </c>
      <c r="F31" s="6">
        <f t="shared" si="8"/>
        <v>4.92</v>
      </c>
      <c r="G31" s="6"/>
      <c r="H31" s="6"/>
      <c r="I31" s="7"/>
      <c r="J31" s="40"/>
      <c r="K31" s="40"/>
      <c r="L31" s="40"/>
      <c r="M31" s="40"/>
      <c r="N31" s="40"/>
      <c r="O31" s="40"/>
      <c r="P31" s="38">
        <f t="shared" si="14"/>
        <v>0</v>
      </c>
      <c r="Q31" s="35"/>
      <c r="R31" s="35"/>
      <c r="S31" s="41"/>
      <c r="T31" s="8">
        <f t="shared" si="9"/>
        <v>0</v>
      </c>
      <c r="U31" s="8">
        <f t="shared" si="10"/>
        <v>0</v>
      </c>
      <c r="V31" s="8">
        <f t="shared" si="11"/>
        <v>0</v>
      </c>
      <c r="W31" s="8">
        <f t="shared" si="12"/>
        <v>0</v>
      </c>
      <c r="X31" s="31">
        <f t="shared" si="13"/>
        <v>0</v>
      </c>
      <c r="Y31" s="92" t="s">
        <v>37</v>
      </c>
    </row>
    <row r="32" spans="3:26" ht="15" customHeight="1" x14ac:dyDescent="0.2">
      <c r="C32" s="5" t="s">
        <v>38</v>
      </c>
      <c r="D32" s="22">
        <v>0.53</v>
      </c>
      <c r="E32" s="22"/>
      <c r="F32" s="6">
        <f t="shared" si="8"/>
        <v>0.53</v>
      </c>
      <c r="G32" s="6">
        <v>5</v>
      </c>
      <c r="H32" s="6">
        <v>0.25</v>
      </c>
      <c r="I32" s="7"/>
      <c r="J32" s="38">
        <v>4545</v>
      </c>
      <c r="K32" s="38"/>
      <c r="L32" s="38"/>
      <c r="M32" s="38"/>
      <c r="N32" s="38">
        <f t="shared" ref="N32" si="16">(J32+L32)</f>
        <v>4545</v>
      </c>
      <c r="O32" s="38"/>
      <c r="P32" s="38">
        <f t="shared" si="14"/>
        <v>4545</v>
      </c>
      <c r="Q32" s="41">
        <v>165</v>
      </c>
      <c r="R32" s="41">
        <v>49</v>
      </c>
      <c r="S32" s="41"/>
      <c r="T32" s="8">
        <f t="shared" si="9"/>
        <v>9.9056603773584904</v>
      </c>
      <c r="U32" s="8">
        <f t="shared" si="10"/>
        <v>8575.4716981132078</v>
      </c>
      <c r="V32" s="8">
        <f t="shared" si="11"/>
        <v>311.32075471698113</v>
      </c>
      <c r="W32" s="8">
        <f t="shared" si="12"/>
        <v>92.452830188679243</v>
      </c>
      <c r="X32" s="31">
        <f t="shared" si="13"/>
        <v>0</v>
      </c>
    </row>
    <row r="33" spans="3:26" ht="15" customHeight="1" x14ac:dyDescent="0.2">
      <c r="C33" s="5" t="s">
        <v>39</v>
      </c>
      <c r="D33" s="6">
        <v>1.2</v>
      </c>
      <c r="E33" s="6"/>
      <c r="F33" s="6">
        <f t="shared" si="8"/>
        <v>1.2</v>
      </c>
      <c r="G33" s="6">
        <v>22</v>
      </c>
      <c r="H33" s="6">
        <v>2.04</v>
      </c>
      <c r="I33" s="7">
        <v>5.16</v>
      </c>
      <c r="J33" s="40">
        <v>14435</v>
      </c>
      <c r="K33" s="40">
        <v>261</v>
      </c>
      <c r="L33" s="40">
        <v>1029</v>
      </c>
      <c r="M33" s="40">
        <v>30</v>
      </c>
      <c r="N33" s="40">
        <v>15464</v>
      </c>
      <c r="O33" s="40">
        <v>291</v>
      </c>
      <c r="P33" s="38">
        <f>SUM(N33:O33)</f>
        <v>15755</v>
      </c>
      <c r="Q33" s="41">
        <v>240</v>
      </c>
      <c r="R33" s="41">
        <v>145</v>
      </c>
      <c r="S33" s="41">
        <v>18</v>
      </c>
      <c r="T33" s="8">
        <f t="shared" si="9"/>
        <v>20.033333333333335</v>
      </c>
      <c r="U33" s="8">
        <f t="shared" si="10"/>
        <v>13129.166666666668</v>
      </c>
      <c r="V33" s="8">
        <f t="shared" si="11"/>
        <v>200</v>
      </c>
      <c r="W33" s="8">
        <f t="shared" si="12"/>
        <v>120.83333333333334</v>
      </c>
      <c r="X33" s="31">
        <f t="shared" si="13"/>
        <v>15</v>
      </c>
    </row>
    <row r="34" spans="3:26" ht="15" customHeight="1" x14ac:dyDescent="0.2">
      <c r="C34" s="5" t="s">
        <v>40</v>
      </c>
      <c r="D34" s="6"/>
      <c r="E34" s="6"/>
      <c r="F34" s="6">
        <f t="shared" si="8"/>
        <v>0</v>
      </c>
      <c r="G34" s="6"/>
      <c r="H34" s="6">
        <v>0.21</v>
      </c>
      <c r="I34" s="7">
        <v>0.33</v>
      </c>
      <c r="J34" s="38">
        <v>2131</v>
      </c>
      <c r="K34" s="38"/>
      <c r="L34" s="38"/>
      <c r="M34" s="38"/>
      <c r="N34" s="38">
        <f t="shared" ref="N34:O36" si="17">(J34+L34)</f>
        <v>2131</v>
      </c>
      <c r="O34" s="38"/>
      <c r="P34" s="38">
        <f t="shared" si="14"/>
        <v>2131</v>
      </c>
      <c r="Q34" s="41">
        <v>64</v>
      </c>
      <c r="R34" s="41">
        <v>32</v>
      </c>
      <c r="S34" s="41"/>
      <c r="T34" s="8" t="str">
        <f t="shared" si="9"/>
        <v>-</v>
      </c>
      <c r="U34" s="8" t="str">
        <f t="shared" si="10"/>
        <v>-</v>
      </c>
      <c r="V34" s="8" t="str">
        <f t="shared" si="11"/>
        <v>-</v>
      </c>
      <c r="W34" s="8" t="str">
        <f t="shared" si="12"/>
        <v>-</v>
      </c>
      <c r="X34" s="31" t="str">
        <f t="shared" si="13"/>
        <v>-</v>
      </c>
    </row>
    <row r="35" spans="3:26" ht="15" customHeight="1" x14ac:dyDescent="0.2">
      <c r="C35" s="5" t="s">
        <v>41</v>
      </c>
      <c r="D35" s="6">
        <v>0.41</v>
      </c>
      <c r="E35" s="6"/>
      <c r="F35" s="6">
        <f t="shared" si="8"/>
        <v>0.41</v>
      </c>
      <c r="G35" s="6">
        <v>9.5</v>
      </c>
      <c r="H35" s="6"/>
      <c r="I35" s="7"/>
      <c r="J35" s="38">
        <v>4056</v>
      </c>
      <c r="K35" s="38">
        <v>87</v>
      </c>
      <c r="L35" s="38">
        <v>174</v>
      </c>
      <c r="M35" s="38">
        <v>24</v>
      </c>
      <c r="N35" s="38">
        <f t="shared" si="17"/>
        <v>4230</v>
      </c>
      <c r="O35" s="38">
        <f t="shared" si="17"/>
        <v>111</v>
      </c>
      <c r="P35" s="38">
        <f t="shared" ref="P35:P36" si="18">SUM(N35:O35)</f>
        <v>4341</v>
      </c>
      <c r="Q35" s="41">
        <v>60</v>
      </c>
      <c r="R35" s="41">
        <v>36</v>
      </c>
      <c r="S35" s="41"/>
      <c r="T35" s="8">
        <f t="shared" si="9"/>
        <v>23.170731707317074</v>
      </c>
      <c r="U35" s="8">
        <f t="shared" si="10"/>
        <v>10587.804878048781</v>
      </c>
      <c r="V35" s="8">
        <f t="shared" si="11"/>
        <v>146.34146341463415</v>
      </c>
      <c r="W35" s="8">
        <f t="shared" si="12"/>
        <v>87.804878048780495</v>
      </c>
      <c r="X35" s="31">
        <f t="shared" si="13"/>
        <v>0</v>
      </c>
    </row>
    <row r="36" spans="3:26" ht="15" customHeight="1" x14ac:dyDescent="0.2">
      <c r="C36" s="5" t="s">
        <v>121</v>
      </c>
      <c r="D36" s="6"/>
      <c r="E36" s="6"/>
      <c r="F36" s="6">
        <f t="shared" si="8"/>
        <v>0</v>
      </c>
      <c r="G36" s="6">
        <v>2</v>
      </c>
      <c r="H36" s="6"/>
      <c r="I36" s="7"/>
      <c r="J36" s="38">
        <v>1601</v>
      </c>
      <c r="K36" s="38"/>
      <c r="L36" s="38"/>
      <c r="M36" s="38"/>
      <c r="N36" s="38">
        <f t="shared" si="17"/>
        <v>1601</v>
      </c>
      <c r="O36" s="38">
        <f t="shared" si="17"/>
        <v>0</v>
      </c>
      <c r="P36" s="38">
        <f t="shared" si="18"/>
        <v>1601</v>
      </c>
      <c r="Q36" s="41"/>
      <c r="R36" s="41"/>
      <c r="S36" s="41"/>
      <c r="T36" s="8" t="str">
        <f t="shared" si="9"/>
        <v>-</v>
      </c>
      <c r="U36" s="8" t="str">
        <f t="shared" si="10"/>
        <v>-</v>
      </c>
      <c r="V36" s="8" t="str">
        <f t="shared" si="11"/>
        <v>-</v>
      </c>
      <c r="W36" s="8" t="str">
        <f t="shared" si="12"/>
        <v>-</v>
      </c>
      <c r="X36" s="31" t="str">
        <f t="shared" si="13"/>
        <v>-</v>
      </c>
    </row>
    <row r="37" spans="3:26" ht="15" customHeight="1" x14ac:dyDescent="0.2">
      <c r="C37" s="5" t="s">
        <v>42</v>
      </c>
      <c r="D37" s="6">
        <v>0.85</v>
      </c>
      <c r="E37" s="6"/>
      <c r="F37" s="6">
        <f t="shared" si="8"/>
        <v>0.85</v>
      </c>
      <c r="G37" s="6">
        <v>10</v>
      </c>
      <c r="H37" s="6">
        <v>2</v>
      </c>
      <c r="I37" s="7"/>
      <c r="J37" s="40">
        <v>7035.5</v>
      </c>
      <c r="K37" s="40">
        <v>75</v>
      </c>
      <c r="L37" s="40">
        <v>644.5</v>
      </c>
      <c r="M37" s="40">
        <v>0</v>
      </c>
      <c r="N37" s="40">
        <v>7680</v>
      </c>
      <c r="O37" s="40">
        <v>75</v>
      </c>
      <c r="P37" s="38">
        <f t="shared" si="14"/>
        <v>7755</v>
      </c>
      <c r="Q37" s="41">
        <v>77</v>
      </c>
      <c r="R37" s="41">
        <v>131</v>
      </c>
      <c r="S37" s="41">
        <v>8</v>
      </c>
      <c r="T37" s="8">
        <f t="shared" si="9"/>
        <v>14.117647058823529</v>
      </c>
      <c r="U37" s="8">
        <f t="shared" si="10"/>
        <v>9123.5294117647063</v>
      </c>
      <c r="V37" s="8">
        <f t="shared" si="11"/>
        <v>90.588235294117652</v>
      </c>
      <c r="W37" s="8">
        <f t="shared" si="12"/>
        <v>154.11764705882354</v>
      </c>
      <c r="X37" s="31">
        <f t="shared" si="13"/>
        <v>9.4117647058823533</v>
      </c>
    </row>
    <row r="38" spans="3:26" ht="15" customHeight="1" x14ac:dyDescent="0.2">
      <c r="C38" s="5" t="s">
        <v>43</v>
      </c>
      <c r="D38" s="6">
        <v>1</v>
      </c>
      <c r="E38" s="6"/>
      <c r="F38" s="6">
        <f t="shared" si="8"/>
        <v>1</v>
      </c>
      <c r="G38" s="6">
        <v>12</v>
      </c>
      <c r="H38" s="6">
        <v>1.67</v>
      </c>
      <c r="I38" s="7">
        <v>1.41</v>
      </c>
      <c r="J38" s="40">
        <v>7807</v>
      </c>
      <c r="K38" s="40">
        <v>147</v>
      </c>
      <c r="L38" s="40">
        <v>726</v>
      </c>
      <c r="M38" s="40">
        <v>0</v>
      </c>
      <c r="N38" s="40">
        <v>8533</v>
      </c>
      <c r="O38" s="40">
        <v>147</v>
      </c>
      <c r="P38" s="38">
        <f t="shared" si="14"/>
        <v>8680</v>
      </c>
      <c r="Q38" s="41">
        <v>234</v>
      </c>
      <c r="R38" s="41">
        <v>51</v>
      </c>
      <c r="S38" s="41">
        <v>12</v>
      </c>
      <c r="T38" s="8">
        <f t="shared" si="9"/>
        <v>13.67</v>
      </c>
      <c r="U38" s="8">
        <f t="shared" si="10"/>
        <v>8680</v>
      </c>
      <c r="V38" s="8">
        <f t="shared" si="11"/>
        <v>234</v>
      </c>
      <c r="W38" s="8">
        <f t="shared" si="12"/>
        <v>51</v>
      </c>
      <c r="X38" s="31">
        <f t="shared" si="13"/>
        <v>12</v>
      </c>
    </row>
    <row r="39" spans="3:26" ht="15" customHeight="1" x14ac:dyDescent="0.2">
      <c r="C39" s="5" t="s">
        <v>44</v>
      </c>
      <c r="D39" s="6">
        <v>0.8</v>
      </c>
      <c r="E39" s="6"/>
      <c r="F39" s="6">
        <f t="shared" si="8"/>
        <v>0.8</v>
      </c>
      <c r="G39" s="6">
        <v>6.04</v>
      </c>
      <c r="H39" s="6">
        <v>0.04</v>
      </c>
      <c r="I39" s="7"/>
      <c r="J39" s="40">
        <v>2286</v>
      </c>
      <c r="K39" s="40"/>
      <c r="L39" s="40"/>
      <c r="M39" s="40"/>
      <c r="N39" s="40">
        <v>2286</v>
      </c>
      <c r="O39" s="40">
        <v>0</v>
      </c>
      <c r="P39" s="38">
        <f t="shared" si="14"/>
        <v>2286</v>
      </c>
      <c r="Q39" s="41">
        <v>132</v>
      </c>
      <c r="R39" s="41">
        <v>36</v>
      </c>
      <c r="S39" s="41"/>
      <c r="T39" s="8">
        <f t="shared" si="9"/>
        <v>7.6</v>
      </c>
      <c r="U39" s="8">
        <f t="shared" si="10"/>
        <v>2857.5</v>
      </c>
      <c r="V39" s="8">
        <f t="shared" si="11"/>
        <v>165</v>
      </c>
      <c r="W39" s="8">
        <f t="shared" si="12"/>
        <v>45</v>
      </c>
      <c r="X39" s="31">
        <f t="shared" si="13"/>
        <v>0</v>
      </c>
    </row>
    <row r="40" spans="3:26" ht="15" customHeight="1" x14ac:dyDescent="0.2">
      <c r="C40" s="5" t="s">
        <v>122</v>
      </c>
      <c r="D40" s="6"/>
      <c r="E40" s="6"/>
      <c r="F40" s="6">
        <f t="shared" si="8"/>
        <v>0</v>
      </c>
      <c r="G40" s="6"/>
      <c r="H40" s="6"/>
      <c r="I40" s="7">
        <v>0.38</v>
      </c>
      <c r="J40" s="40"/>
      <c r="K40" s="40"/>
      <c r="L40" s="40"/>
      <c r="M40" s="40"/>
      <c r="N40" s="40"/>
      <c r="O40" s="40"/>
      <c r="P40" s="38"/>
      <c r="Q40" s="41"/>
      <c r="R40" s="41"/>
      <c r="S40" s="41"/>
      <c r="T40" s="8" t="str">
        <f t="shared" si="9"/>
        <v>-</v>
      </c>
      <c r="U40" s="8" t="str">
        <f t="shared" si="10"/>
        <v>-</v>
      </c>
      <c r="V40" s="8" t="str">
        <f t="shared" si="11"/>
        <v>-</v>
      </c>
      <c r="W40" s="8" t="str">
        <f t="shared" si="12"/>
        <v>-</v>
      </c>
      <c r="X40" s="31" t="str">
        <f t="shared" si="13"/>
        <v>-</v>
      </c>
      <c r="Y40" s="92" t="s">
        <v>130</v>
      </c>
    </row>
    <row r="41" spans="3:26" ht="15" customHeight="1" x14ac:dyDescent="0.2">
      <c r="C41" s="5" t="s">
        <v>123</v>
      </c>
      <c r="D41" s="6"/>
      <c r="E41" s="6"/>
      <c r="F41" s="6">
        <f t="shared" si="8"/>
        <v>0</v>
      </c>
      <c r="G41" s="6"/>
      <c r="H41" s="6">
        <v>0.03</v>
      </c>
      <c r="I41" s="7"/>
      <c r="J41" s="40"/>
      <c r="K41" s="40"/>
      <c r="L41" s="40"/>
      <c r="M41" s="40"/>
      <c r="N41" s="40"/>
      <c r="O41" s="40"/>
      <c r="P41" s="38"/>
      <c r="Q41" s="35"/>
      <c r="R41" s="35"/>
      <c r="S41" s="41"/>
      <c r="T41" s="8" t="str">
        <f t="shared" si="9"/>
        <v>-</v>
      </c>
      <c r="U41" s="8" t="str">
        <f t="shared" si="10"/>
        <v>-</v>
      </c>
      <c r="V41" s="8" t="str">
        <f t="shared" si="11"/>
        <v>-</v>
      </c>
      <c r="W41" s="8" t="str">
        <f t="shared" si="12"/>
        <v>-</v>
      </c>
      <c r="X41" s="31" t="str">
        <f t="shared" si="13"/>
        <v>-</v>
      </c>
      <c r="Y41" s="92" t="s">
        <v>130</v>
      </c>
    </row>
    <row r="42" spans="3:26" ht="15" customHeight="1" x14ac:dyDescent="0.2">
      <c r="C42" s="5" t="s">
        <v>45</v>
      </c>
      <c r="D42" s="6">
        <v>0.46</v>
      </c>
      <c r="E42" s="6"/>
      <c r="F42" s="6">
        <f t="shared" si="8"/>
        <v>0.46</v>
      </c>
      <c r="G42" s="6">
        <v>5</v>
      </c>
      <c r="H42" s="6">
        <v>0.04</v>
      </c>
      <c r="I42" s="7"/>
      <c r="J42" s="40">
        <v>3382</v>
      </c>
      <c r="K42" s="40"/>
      <c r="L42" s="40">
        <v>18</v>
      </c>
      <c r="M42" s="40"/>
      <c r="N42" s="40">
        <v>3400</v>
      </c>
      <c r="O42" s="40">
        <v>0</v>
      </c>
      <c r="P42" s="38">
        <f t="shared" si="14"/>
        <v>3400</v>
      </c>
      <c r="Q42" s="41">
        <v>55</v>
      </c>
      <c r="R42" s="41">
        <v>9</v>
      </c>
      <c r="S42" s="41"/>
      <c r="T42" s="8">
        <f t="shared" si="9"/>
        <v>10.956521739130434</v>
      </c>
      <c r="U42" s="8">
        <f t="shared" si="10"/>
        <v>7391.304347826087</v>
      </c>
      <c r="V42" s="8">
        <f t="shared" si="11"/>
        <v>119.56521739130434</v>
      </c>
      <c r="W42" s="8">
        <f t="shared" si="12"/>
        <v>19.565217391304348</v>
      </c>
      <c r="X42" s="31">
        <f t="shared" si="13"/>
        <v>0</v>
      </c>
    </row>
    <row r="43" spans="3:26" ht="15" customHeight="1" x14ac:dyDescent="0.2">
      <c r="C43" s="5" t="s">
        <v>46</v>
      </c>
      <c r="D43" s="6">
        <v>0.46</v>
      </c>
      <c r="E43" s="6"/>
      <c r="F43" s="6">
        <f t="shared" si="8"/>
        <v>0.46</v>
      </c>
      <c r="G43" s="6">
        <v>6</v>
      </c>
      <c r="H43" s="6">
        <v>0.21</v>
      </c>
      <c r="I43" s="7"/>
      <c r="J43" s="40">
        <v>3748</v>
      </c>
      <c r="K43" s="40"/>
      <c r="L43" s="40">
        <v>66</v>
      </c>
      <c r="M43" s="40"/>
      <c r="N43" s="40">
        <v>3814</v>
      </c>
      <c r="O43" s="40">
        <v>0</v>
      </c>
      <c r="P43" s="38">
        <f t="shared" si="14"/>
        <v>3814</v>
      </c>
      <c r="Q43" s="41">
        <v>197</v>
      </c>
      <c r="R43" s="41">
        <v>122</v>
      </c>
      <c r="S43" s="41"/>
      <c r="T43" s="8">
        <f t="shared" si="9"/>
        <v>13.5</v>
      </c>
      <c r="U43" s="8">
        <f t="shared" si="10"/>
        <v>8291.3043478260861</v>
      </c>
      <c r="V43" s="8">
        <f t="shared" si="11"/>
        <v>428.26086956521738</v>
      </c>
      <c r="W43" s="8">
        <f t="shared" si="12"/>
        <v>265.21739130434781</v>
      </c>
      <c r="X43" s="31">
        <f t="shared" si="13"/>
        <v>0</v>
      </c>
    </row>
    <row r="44" spans="3:26" ht="15" customHeight="1" x14ac:dyDescent="0.2">
      <c r="C44" s="5" t="s">
        <v>47</v>
      </c>
      <c r="D44" s="6">
        <v>1</v>
      </c>
      <c r="E44" s="6"/>
      <c r="F44" s="6">
        <f t="shared" si="8"/>
        <v>1</v>
      </c>
      <c r="G44" s="6">
        <v>9.5</v>
      </c>
      <c r="H44" s="6">
        <v>0.66</v>
      </c>
      <c r="I44" s="7">
        <v>2.21</v>
      </c>
      <c r="J44" s="42">
        <v>6717</v>
      </c>
      <c r="K44" s="42">
        <v>258</v>
      </c>
      <c r="L44" s="42">
        <v>757</v>
      </c>
      <c r="M44" s="42">
        <v>42</v>
      </c>
      <c r="N44" s="42">
        <f t="shared" ref="N44:O44" si="19">(J44+L44)</f>
        <v>7474</v>
      </c>
      <c r="O44" s="42">
        <f t="shared" si="19"/>
        <v>300</v>
      </c>
      <c r="P44" s="38">
        <f t="shared" si="14"/>
        <v>7774</v>
      </c>
      <c r="Q44" s="41">
        <v>202</v>
      </c>
      <c r="R44" s="41">
        <v>172</v>
      </c>
      <c r="S44" s="41">
        <v>24</v>
      </c>
      <c r="T44" s="8">
        <f t="shared" si="9"/>
        <v>10.16</v>
      </c>
      <c r="U44" s="8">
        <f t="shared" si="10"/>
        <v>7774</v>
      </c>
      <c r="V44" s="8">
        <f t="shared" si="11"/>
        <v>202</v>
      </c>
      <c r="W44" s="8">
        <f t="shared" si="12"/>
        <v>172</v>
      </c>
      <c r="X44" s="31">
        <f t="shared" si="13"/>
        <v>24</v>
      </c>
    </row>
    <row r="45" spans="3:26" ht="15" customHeight="1" thickBot="1" x14ac:dyDescent="0.25">
      <c r="C45" s="5" t="s">
        <v>48</v>
      </c>
      <c r="D45" s="6">
        <v>0.61</v>
      </c>
      <c r="E45" s="6"/>
      <c r="F45" s="6">
        <f t="shared" si="8"/>
        <v>0.61</v>
      </c>
      <c r="G45" s="6">
        <v>7</v>
      </c>
      <c r="H45" s="6">
        <v>0.61</v>
      </c>
      <c r="I45" s="7">
        <v>0.52</v>
      </c>
      <c r="J45" s="40">
        <v>2353</v>
      </c>
      <c r="K45" s="40">
        <v>39</v>
      </c>
      <c r="L45" s="40">
        <v>96</v>
      </c>
      <c r="M45" s="40">
        <v>0</v>
      </c>
      <c r="N45" s="40">
        <v>2449</v>
      </c>
      <c r="O45" s="40">
        <v>39</v>
      </c>
      <c r="P45" s="38">
        <f t="shared" si="14"/>
        <v>2488</v>
      </c>
      <c r="Q45" s="41">
        <v>46</v>
      </c>
      <c r="R45" s="41">
        <v>100</v>
      </c>
      <c r="S45" s="41"/>
      <c r="T45" s="8">
        <f t="shared" si="9"/>
        <v>12.475409836065575</v>
      </c>
      <c r="U45" s="8">
        <f t="shared" si="10"/>
        <v>4078.688524590164</v>
      </c>
      <c r="V45" s="8">
        <f t="shared" si="11"/>
        <v>75.409836065573771</v>
      </c>
      <c r="W45" s="8">
        <f t="shared" si="12"/>
        <v>163.9344262295082</v>
      </c>
      <c r="X45" s="31">
        <f t="shared" si="13"/>
        <v>0</v>
      </c>
    </row>
    <row r="46" spans="3:26" ht="13.5" thickBot="1" x14ac:dyDescent="0.25">
      <c r="C46" s="29" t="s">
        <v>49</v>
      </c>
      <c r="D46" s="11">
        <f t="shared" ref="D46:I46" si="20">SUM(D26:D45)</f>
        <v>9.89</v>
      </c>
      <c r="E46" s="11">
        <f t="shared" si="20"/>
        <v>5.92</v>
      </c>
      <c r="F46" s="11">
        <f t="shared" si="20"/>
        <v>15.81</v>
      </c>
      <c r="G46" s="11">
        <f t="shared" si="20"/>
        <v>121.25000000000001</v>
      </c>
      <c r="H46" s="11">
        <f t="shared" si="20"/>
        <v>8.6</v>
      </c>
      <c r="I46" s="11">
        <f t="shared" si="20"/>
        <v>13.440000000000001</v>
      </c>
      <c r="J46" s="32">
        <f t="shared" ref="J46:O46" si="21">SUM(J26:J45)</f>
        <v>78884</v>
      </c>
      <c r="K46" s="32">
        <f t="shared" si="21"/>
        <v>1061</v>
      </c>
      <c r="L46" s="32">
        <f t="shared" si="21"/>
        <v>3533</v>
      </c>
      <c r="M46" s="32">
        <f t="shared" si="21"/>
        <v>903</v>
      </c>
      <c r="N46" s="32">
        <f t="shared" si="21"/>
        <v>82417</v>
      </c>
      <c r="O46" s="32">
        <f t="shared" si="21"/>
        <v>1964</v>
      </c>
      <c r="P46" s="32">
        <f>SUM(P26:P45)</f>
        <v>84381</v>
      </c>
      <c r="Q46" s="32">
        <f>SUM(Q26:Q45)</f>
        <v>2309</v>
      </c>
      <c r="R46" s="32">
        <f>SUM(R26:R45)</f>
        <v>1193</v>
      </c>
      <c r="S46" s="32">
        <f>SUM(S26:S45)</f>
        <v>95</v>
      </c>
      <c r="T46" s="76">
        <f t="shared" si="9"/>
        <v>8.2131562302340306</v>
      </c>
      <c r="U46" s="76">
        <f t="shared" si="10"/>
        <v>5337.1916508538898</v>
      </c>
      <c r="V46" s="76">
        <f t="shared" si="11"/>
        <v>146.04680581910182</v>
      </c>
      <c r="W46" s="76">
        <f t="shared" si="12"/>
        <v>75.458570524984182</v>
      </c>
      <c r="X46" s="76">
        <f t="shared" si="13"/>
        <v>6.0088551549652118</v>
      </c>
    </row>
    <row r="48" spans="3:26" ht="15.75" x14ac:dyDescent="0.2">
      <c r="C48" s="102" t="s">
        <v>50</v>
      </c>
      <c r="D48" s="103"/>
      <c r="E48" s="103"/>
      <c r="F48" s="103"/>
      <c r="G48" s="103"/>
      <c r="H48" s="103"/>
      <c r="I48" s="103"/>
      <c r="J48" s="103"/>
      <c r="K48" s="103"/>
      <c r="L48" s="103"/>
      <c r="M48" s="103"/>
      <c r="N48" s="103"/>
      <c r="O48" s="103"/>
      <c r="P48" s="103"/>
      <c r="Q48" s="103"/>
      <c r="R48" s="103"/>
      <c r="S48" s="103"/>
      <c r="T48" s="103"/>
      <c r="U48" s="103"/>
      <c r="V48" s="103"/>
      <c r="W48" s="103"/>
      <c r="X48" s="103"/>
      <c r="Y48" s="103"/>
      <c r="Z48" s="103"/>
    </row>
    <row r="49" spans="2:26" ht="16.5" thickBot="1" x14ac:dyDescent="0.25">
      <c r="C49" s="100" t="s">
        <v>142</v>
      </c>
      <c r="D49" s="101"/>
      <c r="E49" s="101"/>
      <c r="F49" s="101"/>
      <c r="G49" s="101"/>
      <c r="H49" s="101"/>
      <c r="I49" s="101"/>
      <c r="J49" s="101"/>
      <c r="K49" s="101"/>
      <c r="L49" s="101"/>
      <c r="M49" s="101"/>
      <c r="N49" s="101"/>
      <c r="O49" s="101"/>
      <c r="P49" s="101"/>
      <c r="Q49" s="101"/>
      <c r="R49" s="101"/>
      <c r="S49" s="101"/>
      <c r="T49" s="98" t="s">
        <v>143</v>
      </c>
      <c r="U49" s="99"/>
      <c r="V49" s="99"/>
      <c r="W49" s="99"/>
      <c r="X49" s="99"/>
      <c r="Y49" s="67"/>
      <c r="Z49" s="67"/>
    </row>
    <row r="50" spans="2:26" ht="60.75" customHeight="1" x14ac:dyDescent="0.2">
      <c r="C50" s="1" t="str">
        <f>C4</f>
        <v>Academic Area</v>
      </c>
      <c r="D50" s="23" t="s">
        <v>1</v>
      </c>
      <c r="E50" s="23" t="s">
        <v>2</v>
      </c>
      <c r="F50" s="4" t="s">
        <v>125</v>
      </c>
      <c r="G50" s="4" t="s">
        <v>3</v>
      </c>
      <c r="H50" s="4" t="s">
        <v>4</v>
      </c>
      <c r="I50" s="83" t="s">
        <v>5</v>
      </c>
      <c r="J50" s="23" t="s">
        <v>115</v>
      </c>
      <c r="K50" s="23" t="s">
        <v>116</v>
      </c>
      <c r="L50" s="23" t="s">
        <v>117</v>
      </c>
      <c r="M50" s="23" t="s">
        <v>118</v>
      </c>
      <c r="N50" s="23" t="s">
        <v>119</v>
      </c>
      <c r="O50" s="23" t="s">
        <v>120</v>
      </c>
      <c r="P50" s="23" t="s">
        <v>6</v>
      </c>
      <c r="Q50" s="23" t="s">
        <v>7</v>
      </c>
      <c r="R50" s="23" t="s">
        <v>8</v>
      </c>
      <c r="S50" s="30" t="s">
        <v>124</v>
      </c>
      <c r="T50" s="84" t="str">
        <f t="shared" ref="T50:Y50" si="22">T4</f>
        <v>Faculty &amp; Adjunct to Staff FTE (Classified &amp; Exempt)</v>
      </c>
      <c r="U50" s="85" t="str">
        <f t="shared" si="22"/>
        <v xml:space="preserve">Credit Hours per Staff FTE(Classified &amp; Exempt) </v>
      </c>
      <c r="V50" s="85" t="str">
        <f t="shared" si="22"/>
        <v xml:space="preserve">Majors  per Staff FTE(Classified &amp; Exempt) </v>
      </c>
      <c r="W50" s="85" t="str">
        <f t="shared" si="22"/>
        <v xml:space="preserve">Minors  per Staff FTE(Classified &amp; Exempt) </v>
      </c>
      <c r="X50" s="86" t="str">
        <f t="shared" si="22"/>
        <v>Number of Graduate Students per Staff FTE (Classified &amp; Exempt)</v>
      </c>
      <c r="Y50" s="4" t="str">
        <f t="shared" si="22"/>
        <v xml:space="preserve">Notes </v>
      </c>
      <c r="Z50" s="4"/>
    </row>
    <row r="51" spans="2:26" ht="15" customHeight="1" x14ac:dyDescent="0.2">
      <c r="C51" s="5" t="s">
        <v>51</v>
      </c>
      <c r="D51" s="6">
        <v>0.45</v>
      </c>
      <c r="E51" s="6"/>
      <c r="F51" s="6">
        <f t="shared" ref="F51:F61" si="23">SUM(D51:E51)</f>
        <v>0.45</v>
      </c>
      <c r="G51" s="6">
        <v>9</v>
      </c>
      <c r="H51" s="6">
        <v>0.25</v>
      </c>
      <c r="I51" s="13">
        <v>0.28999999999999998</v>
      </c>
      <c r="J51" s="40">
        <v>3201</v>
      </c>
      <c r="K51" s="40">
        <v>297</v>
      </c>
      <c r="L51" s="40"/>
      <c r="M51" s="40"/>
      <c r="N51" s="42">
        <f t="shared" ref="N51:O61" si="24">(J51+L51)</f>
        <v>3201</v>
      </c>
      <c r="O51" s="42">
        <f t="shared" si="24"/>
        <v>297</v>
      </c>
      <c r="P51" s="39">
        <f>3201+297</f>
        <v>3498</v>
      </c>
      <c r="Q51" s="39">
        <v>187</v>
      </c>
      <c r="R51" s="39"/>
      <c r="S51" s="39">
        <v>25</v>
      </c>
      <c r="T51" s="8">
        <f t="shared" ref="T51:T62" si="25">IF(($D51+$E51)=0,"-",(+G51+H51)/($D51+$E51))</f>
        <v>20.555555555555554</v>
      </c>
      <c r="U51" s="8">
        <f t="shared" ref="U51:U62" si="26">IF(($D51+$E51)=0,"-",(+P51)/($D51+$E51))</f>
        <v>7773.333333333333</v>
      </c>
      <c r="V51" s="8">
        <f t="shared" ref="V51:V62" si="27">IF(($D51+$E51)=0,"-",(+Q51)/($D51+$E51))</f>
        <v>415.55555555555554</v>
      </c>
      <c r="W51" s="8">
        <f t="shared" ref="W51:W62" si="28">IF(($D51+$E51)=0,"-",(+R51)/($D51+$E51))</f>
        <v>0</v>
      </c>
      <c r="X51" s="31">
        <f t="shared" ref="X51:X62" si="29">IF(($D51+$E51)=0,"-",(+S51)/($D51+$E51))</f>
        <v>55.555555555555557</v>
      </c>
    </row>
    <row r="52" spans="2:26" ht="15" customHeight="1" x14ac:dyDescent="0.2">
      <c r="C52" s="5" t="s">
        <v>52</v>
      </c>
      <c r="D52" s="6">
        <v>0.45</v>
      </c>
      <c r="E52" s="6"/>
      <c r="F52" s="6">
        <f t="shared" si="23"/>
        <v>0.45</v>
      </c>
      <c r="G52" s="6">
        <v>3.6</v>
      </c>
      <c r="H52" s="6">
        <v>0.25</v>
      </c>
      <c r="I52" s="13"/>
      <c r="J52" s="40">
        <v>3951</v>
      </c>
      <c r="K52" s="40"/>
      <c r="L52" s="40"/>
      <c r="M52" s="40"/>
      <c r="N52" s="42">
        <f t="shared" si="24"/>
        <v>3951</v>
      </c>
      <c r="O52" s="42">
        <f t="shared" si="24"/>
        <v>0</v>
      </c>
      <c r="P52" s="39">
        <v>3951</v>
      </c>
      <c r="Q52" s="39">
        <v>69</v>
      </c>
      <c r="R52" s="39"/>
      <c r="S52" s="39"/>
      <c r="T52" s="8">
        <f t="shared" si="25"/>
        <v>8.5555555555555554</v>
      </c>
      <c r="U52" s="8">
        <f t="shared" si="26"/>
        <v>8780</v>
      </c>
      <c r="V52" s="8">
        <f t="shared" si="27"/>
        <v>153.33333333333334</v>
      </c>
      <c r="W52" s="8">
        <f t="shared" si="28"/>
        <v>0</v>
      </c>
      <c r="X52" s="31">
        <f t="shared" si="29"/>
        <v>0</v>
      </c>
    </row>
    <row r="53" spans="2:26" ht="33" customHeight="1" x14ac:dyDescent="0.2">
      <c r="C53" s="5" t="s">
        <v>53</v>
      </c>
      <c r="D53" s="22">
        <v>2.1</v>
      </c>
      <c r="E53" s="22">
        <v>7</v>
      </c>
      <c r="F53" s="6">
        <f t="shared" si="23"/>
        <v>9.1</v>
      </c>
      <c r="G53" s="6">
        <v>0.33</v>
      </c>
      <c r="H53" s="6"/>
      <c r="I53" s="13"/>
      <c r="J53" s="40"/>
      <c r="K53" s="40"/>
      <c r="L53" s="40"/>
      <c r="M53" s="40"/>
      <c r="N53" s="42">
        <f t="shared" si="24"/>
        <v>0</v>
      </c>
      <c r="O53" s="42">
        <f t="shared" si="24"/>
        <v>0</v>
      </c>
      <c r="P53" s="38"/>
      <c r="Q53" s="39"/>
      <c r="R53" s="39"/>
      <c r="S53" s="39"/>
      <c r="T53" s="8">
        <f t="shared" si="25"/>
        <v>3.6263736263736267E-2</v>
      </c>
      <c r="U53" s="8">
        <f t="shared" si="26"/>
        <v>0</v>
      </c>
      <c r="V53" s="8">
        <f t="shared" si="27"/>
        <v>0</v>
      </c>
      <c r="W53" s="8">
        <f t="shared" si="28"/>
        <v>0</v>
      </c>
      <c r="X53" s="31">
        <f t="shared" si="29"/>
        <v>0</v>
      </c>
      <c r="Y53" s="92" t="s">
        <v>54</v>
      </c>
    </row>
    <row r="54" spans="2:26" ht="15" customHeight="1" x14ac:dyDescent="0.2">
      <c r="C54" s="5" t="s">
        <v>126</v>
      </c>
      <c r="D54" s="22"/>
      <c r="E54" s="22"/>
      <c r="F54" s="6"/>
      <c r="G54" s="6"/>
      <c r="H54" s="6"/>
      <c r="I54" s="13"/>
      <c r="J54" s="40"/>
      <c r="K54" s="40"/>
      <c r="L54" s="40"/>
      <c r="M54" s="40"/>
      <c r="N54" s="42"/>
      <c r="O54" s="42">
        <f t="shared" si="24"/>
        <v>0</v>
      </c>
      <c r="P54" s="39">
        <v>2443</v>
      </c>
      <c r="Q54" s="39">
        <v>109</v>
      </c>
      <c r="R54" s="39"/>
      <c r="S54" s="39"/>
      <c r="T54" s="8" t="str">
        <f t="shared" si="25"/>
        <v>-</v>
      </c>
      <c r="U54" s="8" t="str">
        <f t="shared" si="26"/>
        <v>-</v>
      </c>
      <c r="V54" s="8" t="str">
        <f t="shared" si="27"/>
        <v>-</v>
      </c>
      <c r="W54" s="8" t="str">
        <f t="shared" si="28"/>
        <v>-</v>
      </c>
      <c r="X54" s="31" t="str">
        <f t="shared" si="29"/>
        <v>-</v>
      </c>
    </row>
    <row r="55" spans="2:26" ht="15" customHeight="1" x14ac:dyDescent="0.2">
      <c r="C55" s="5" t="s">
        <v>55</v>
      </c>
      <c r="D55" s="6">
        <v>0.45</v>
      </c>
      <c r="E55" s="6"/>
      <c r="F55" s="6">
        <f t="shared" si="23"/>
        <v>0.45</v>
      </c>
      <c r="G55" s="6">
        <v>8</v>
      </c>
      <c r="H55" s="6">
        <v>1.04</v>
      </c>
      <c r="I55" s="13"/>
      <c r="J55" s="40">
        <v>5352</v>
      </c>
      <c r="K55" s="40"/>
      <c r="L55" s="40"/>
      <c r="M55" s="40"/>
      <c r="N55" s="42">
        <f t="shared" si="24"/>
        <v>5352</v>
      </c>
      <c r="O55" s="42">
        <f t="shared" si="24"/>
        <v>0</v>
      </c>
      <c r="P55" s="39">
        <v>5352</v>
      </c>
      <c r="Q55" s="39">
        <v>204</v>
      </c>
      <c r="R55" s="39"/>
      <c r="S55" s="39"/>
      <c r="T55" s="8">
        <f t="shared" si="25"/>
        <v>20.088888888888885</v>
      </c>
      <c r="U55" s="8">
        <f t="shared" si="26"/>
        <v>11893.333333333334</v>
      </c>
      <c r="V55" s="8">
        <f t="shared" si="27"/>
        <v>453.33333333333331</v>
      </c>
      <c r="W55" s="8">
        <f t="shared" si="28"/>
        <v>0</v>
      </c>
      <c r="X55" s="31">
        <f t="shared" si="29"/>
        <v>0</v>
      </c>
      <c r="Y55" s="91"/>
    </row>
    <row r="56" spans="2:26" ht="15" customHeight="1" x14ac:dyDescent="0.2">
      <c r="C56" s="5" t="s">
        <v>56</v>
      </c>
      <c r="D56" s="6">
        <v>0.75</v>
      </c>
      <c r="E56" s="6"/>
      <c r="F56" s="6">
        <f t="shared" si="23"/>
        <v>0.75</v>
      </c>
      <c r="G56" s="6">
        <v>7.67</v>
      </c>
      <c r="H56" s="6">
        <v>1.04</v>
      </c>
      <c r="I56" s="13"/>
      <c r="J56" s="40">
        <v>5920</v>
      </c>
      <c r="K56" s="40"/>
      <c r="L56" s="40"/>
      <c r="M56" s="40"/>
      <c r="N56" s="42">
        <f t="shared" si="24"/>
        <v>5920</v>
      </c>
      <c r="O56" s="42">
        <f t="shared" si="24"/>
        <v>0</v>
      </c>
      <c r="P56" s="39">
        <v>4312</v>
      </c>
      <c r="Q56" s="39">
        <v>274</v>
      </c>
      <c r="R56" s="39"/>
      <c r="S56" s="39"/>
      <c r="T56" s="8">
        <f t="shared" si="25"/>
        <v>11.613333333333335</v>
      </c>
      <c r="U56" s="8">
        <f t="shared" si="26"/>
        <v>5749.333333333333</v>
      </c>
      <c r="V56" s="8">
        <f t="shared" si="27"/>
        <v>365.33333333333331</v>
      </c>
      <c r="W56" s="8">
        <f t="shared" si="28"/>
        <v>0</v>
      </c>
      <c r="X56" s="31">
        <f t="shared" si="29"/>
        <v>0</v>
      </c>
    </row>
    <row r="57" spans="2:26" ht="15" customHeight="1" x14ac:dyDescent="0.2">
      <c r="C57" s="5" t="s">
        <v>57</v>
      </c>
      <c r="D57" s="6">
        <v>0.45</v>
      </c>
      <c r="E57" s="6"/>
      <c r="F57" s="6">
        <f t="shared" si="23"/>
        <v>0.45</v>
      </c>
      <c r="G57" s="6">
        <v>5</v>
      </c>
      <c r="H57" s="6">
        <v>0.62</v>
      </c>
      <c r="I57" s="13"/>
      <c r="J57" s="40">
        <v>3354</v>
      </c>
      <c r="K57" s="40"/>
      <c r="L57" s="40"/>
      <c r="M57" s="40"/>
      <c r="N57" s="42">
        <f t="shared" si="24"/>
        <v>3354</v>
      </c>
      <c r="O57" s="42">
        <f t="shared" si="24"/>
        <v>0</v>
      </c>
      <c r="P57" s="39">
        <v>2748</v>
      </c>
      <c r="Q57" s="39">
        <v>210</v>
      </c>
      <c r="R57" s="39"/>
      <c r="S57" s="39"/>
      <c r="T57" s="8">
        <f t="shared" si="25"/>
        <v>12.488888888888889</v>
      </c>
      <c r="U57" s="8">
        <f t="shared" si="26"/>
        <v>6106.666666666667</v>
      </c>
      <c r="V57" s="8">
        <f t="shared" si="27"/>
        <v>466.66666666666663</v>
      </c>
      <c r="W57" s="8">
        <f t="shared" si="28"/>
        <v>0</v>
      </c>
      <c r="X57" s="31">
        <f t="shared" si="29"/>
        <v>0</v>
      </c>
    </row>
    <row r="58" spans="2:26" s="21" customFormat="1" ht="15" customHeight="1" x14ac:dyDescent="0.2">
      <c r="C58" s="57" t="s">
        <v>127</v>
      </c>
      <c r="D58" s="22"/>
      <c r="E58" s="22"/>
      <c r="F58" s="22"/>
      <c r="G58" s="22"/>
      <c r="H58" s="22"/>
      <c r="I58" s="58"/>
      <c r="J58" s="59"/>
      <c r="K58" s="59"/>
      <c r="L58" s="59"/>
      <c r="M58" s="59"/>
      <c r="N58" s="60"/>
      <c r="O58" s="60"/>
      <c r="P58" s="46"/>
      <c r="Q58" s="46">
        <v>88</v>
      </c>
      <c r="R58" s="46"/>
      <c r="S58" s="46"/>
      <c r="T58" s="61" t="str">
        <f t="shared" si="25"/>
        <v>-</v>
      </c>
      <c r="U58" s="61" t="str">
        <f t="shared" si="26"/>
        <v>-</v>
      </c>
      <c r="V58" s="61" t="str">
        <f t="shared" si="27"/>
        <v>-</v>
      </c>
      <c r="W58" s="61" t="str">
        <f t="shared" si="28"/>
        <v>-</v>
      </c>
      <c r="X58" s="62" t="str">
        <f t="shared" si="29"/>
        <v>-</v>
      </c>
      <c r="Y58" s="91" t="s">
        <v>128</v>
      </c>
    </row>
    <row r="59" spans="2:26" ht="15" customHeight="1" x14ac:dyDescent="0.2">
      <c r="C59" s="5" t="s">
        <v>58</v>
      </c>
      <c r="D59" s="6"/>
      <c r="E59" s="6"/>
      <c r="F59" s="6">
        <f t="shared" si="23"/>
        <v>0</v>
      </c>
      <c r="G59" s="6"/>
      <c r="H59" s="6">
        <v>0.04</v>
      </c>
      <c r="I59" s="13"/>
      <c r="J59" s="40"/>
      <c r="K59" s="40">
        <v>309</v>
      </c>
      <c r="L59" s="40"/>
      <c r="M59" s="40"/>
      <c r="N59" s="42">
        <f t="shared" si="24"/>
        <v>0</v>
      </c>
      <c r="O59" s="42">
        <v>314</v>
      </c>
      <c r="P59" s="39">
        <v>314</v>
      </c>
      <c r="Q59" s="39"/>
      <c r="R59" s="39"/>
      <c r="S59" s="39">
        <v>22</v>
      </c>
      <c r="T59" s="8" t="str">
        <f t="shared" si="25"/>
        <v>-</v>
      </c>
      <c r="U59" s="8" t="str">
        <f t="shared" si="26"/>
        <v>-</v>
      </c>
      <c r="V59" s="8" t="str">
        <f t="shared" si="27"/>
        <v>-</v>
      </c>
      <c r="W59" s="8" t="str">
        <f t="shared" si="28"/>
        <v>-</v>
      </c>
      <c r="X59" s="31" t="str">
        <f t="shared" si="29"/>
        <v>-</v>
      </c>
      <c r="Z59" s="14"/>
    </row>
    <row r="60" spans="2:26" ht="15" customHeight="1" x14ac:dyDescent="0.2">
      <c r="B60" s="6">
        <v>0.5</v>
      </c>
      <c r="C60" s="5" t="s">
        <v>59</v>
      </c>
      <c r="D60" s="6"/>
      <c r="E60" s="6">
        <v>0</v>
      </c>
      <c r="F60" s="6">
        <f t="shared" si="23"/>
        <v>0</v>
      </c>
      <c r="G60" s="6"/>
      <c r="H60" s="6"/>
      <c r="I60" s="13"/>
      <c r="J60" s="40"/>
      <c r="K60" s="40"/>
      <c r="L60" s="40"/>
      <c r="M60" s="40"/>
      <c r="N60" s="42">
        <f t="shared" si="24"/>
        <v>0</v>
      </c>
      <c r="O60" s="42">
        <f t="shared" si="24"/>
        <v>0</v>
      </c>
      <c r="P60" s="39">
        <v>0</v>
      </c>
      <c r="Q60" s="39"/>
      <c r="R60" s="39"/>
      <c r="S60" s="39"/>
      <c r="T60" s="8" t="str">
        <f t="shared" si="25"/>
        <v>-</v>
      </c>
      <c r="U60" s="8" t="str">
        <f t="shared" si="26"/>
        <v>-</v>
      </c>
      <c r="V60" s="8" t="str">
        <f t="shared" si="27"/>
        <v>-</v>
      </c>
      <c r="W60" s="8" t="str">
        <f t="shared" si="28"/>
        <v>-</v>
      </c>
      <c r="X60" s="31" t="str">
        <f t="shared" si="29"/>
        <v>-</v>
      </c>
    </row>
    <row r="61" spans="2:26" ht="15" customHeight="1" thickBot="1" x14ac:dyDescent="0.25">
      <c r="B61" s="6">
        <v>1.47</v>
      </c>
      <c r="C61" s="5" t="s">
        <v>60</v>
      </c>
      <c r="D61" s="6"/>
      <c r="E61" s="6">
        <v>0</v>
      </c>
      <c r="F61" s="6">
        <f t="shared" si="23"/>
        <v>0</v>
      </c>
      <c r="G61" s="6"/>
      <c r="H61" s="6"/>
      <c r="I61" s="13"/>
      <c r="J61" s="40"/>
      <c r="K61" s="40"/>
      <c r="L61" s="40"/>
      <c r="M61" s="40"/>
      <c r="N61" s="42">
        <f t="shared" si="24"/>
        <v>0</v>
      </c>
      <c r="O61" s="42">
        <f t="shared" si="24"/>
        <v>0</v>
      </c>
      <c r="P61" s="39">
        <v>0</v>
      </c>
      <c r="Q61" s="39">
        <v>0</v>
      </c>
      <c r="R61" s="39"/>
      <c r="S61" s="39"/>
      <c r="T61" s="80" t="str">
        <f t="shared" si="25"/>
        <v>-</v>
      </c>
      <c r="U61" s="80" t="str">
        <f t="shared" si="26"/>
        <v>-</v>
      </c>
      <c r="V61" s="80" t="str">
        <f t="shared" si="27"/>
        <v>-</v>
      </c>
      <c r="W61" s="80" t="str">
        <f t="shared" si="28"/>
        <v>-</v>
      </c>
      <c r="X61" s="81" t="str">
        <f t="shared" si="29"/>
        <v>-</v>
      </c>
    </row>
    <row r="62" spans="2:26" ht="13.5" thickBot="1" x14ac:dyDescent="0.25">
      <c r="C62" s="15" t="s">
        <v>61</v>
      </c>
      <c r="D62" s="16">
        <f>SUM(D51:D61)</f>
        <v>4.6500000000000004</v>
      </c>
      <c r="E62" s="16">
        <f>SUM(E51:E61)</f>
        <v>7</v>
      </c>
      <c r="F62" s="16">
        <f t="shared" ref="F62:S62" si="30">SUM(F51:F61)</f>
        <v>11.649999999999999</v>
      </c>
      <c r="G62" s="16">
        <f t="shared" si="30"/>
        <v>33.6</v>
      </c>
      <c r="H62" s="16">
        <f t="shared" si="30"/>
        <v>3.24</v>
      </c>
      <c r="I62" s="16">
        <f t="shared" si="30"/>
        <v>0.28999999999999998</v>
      </c>
      <c r="J62" s="36">
        <f t="shared" si="30"/>
        <v>21778</v>
      </c>
      <c r="K62" s="36">
        <f t="shared" si="30"/>
        <v>606</v>
      </c>
      <c r="L62" s="36">
        <f t="shared" si="30"/>
        <v>0</v>
      </c>
      <c r="M62" s="36">
        <f t="shared" si="30"/>
        <v>0</v>
      </c>
      <c r="N62" s="36">
        <f t="shared" si="30"/>
        <v>21778</v>
      </c>
      <c r="O62" s="36">
        <f t="shared" si="30"/>
        <v>611</v>
      </c>
      <c r="P62" s="36">
        <f t="shared" si="30"/>
        <v>22618</v>
      </c>
      <c r="Q62" s="36">
        <f t="shared" si="30"/>
        <v>1141</v>
      </c>
      <c r="R62" s="36">
        <v>269</v>
      </c>
      <c r="S62" s="51">
        <f t="shared" si="30"/>
        <v>47</v>
      </c>
      <c r="T62" s="87">
        <f t="shared" si="25"/>
        <v>3.1622317596566525</v>
      </c>
      <c r="U62" s="87">
        <f t="shared" si="26"/>
        <v>1941.4592274678112</v>
      </c>
      <c r="V62" s="87">
        <f t="shared" si="27"/>
        <v>97.939914163090123</v>
      </c>
      <c r="W62" s="87">
        <f t="shared" si="28"/>
        <v>23.090128755364805</v>
      </c>
      <c r="X62" s="87">
        <f t="shared" si="29"/>
        <v>4.0343347639484977</v>
      </c>
    </row>
    <row r="63" spans="2:26" x14ac:dyDescent="0.2">
      <c r="Z63" s="14"/>
    </row>
    <row r="64" spans="2:26" ht="15.75" x14ac:dyDescent="0.2">
      <c r="C64" s="102" t="s">
        <v>62</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row>
    <row r="65" spans="2:27" ht="16.5" thickBot="1" x14ac:dyDescent="0.25">
      <c r="C65" s="100" t="s">
        <v>142</v>
      </c>
      <c r="D65" s="101"/>
      <c r="E65" s="101"/>
      <c r="F65" s="101"/>
      <c r="G65" s="101"/>
      <c r="H65" s="101"/>
      <c r="I65" s="101"/>
      <c r="J65" s="101"/>
      <c r="K65" s="101"/>
      <c r="L65" s="101"/>
      <c r="M65" s="101"/>
      <c r="N65" s="101"/>
      <c r="O65" s="101"/>
      <c r="P65" s="101"/>
      <c r="Q65" s="101"/>
      <c r="R65" s="101"/>
      <c r="S65" s="101"/>
      <c r="T65" s="98" t="s">
        <v>143</v>
      </c>
      <c r="U65" s="99"/>
      <c r="V65" s="99"/>
      <c r="W65" s="99"/>
      <c r="X65" s="99"/>
      <c r="Y65" s="67"/>
      <c r="Z65" s="67"/>
    </row>
    <row r="66" spans="2:27" ht="72.75" x14ac:dyDescent="0.25">
      <c r="C66" s="1" t="str">
        <f>C4</f>
        <v>Academic Area</v>
      </c>
      <c r="D66" s="23" t="s">
        <v>1</v>
      </c>
      <c r="E66" s="23" t="s">
        <v>2</v>
      </c>
      <c r="F66" s="4" t="s">
        <v>125</v>
      </c>
      <c r="G66" s="4" t="s">
        <v>3</v>
      </c>
      <c r="H66" s="4" t="s">
        <v>4</v>
      </c>
      <c r="I66" s="83" t="s">
        <v>5</v>
      </c>
      <c r="J66" s="23" t="s">
        <v>115</v>
      </c>
      <c r="K66" s="23" t="s">
        <v>116</v>
      </c>
      <c r="L66" s="23" t="s">
        <v>117</v>
      </c>
      <c r="M66" s="23" t="s">
        <v>118</v>
      </c>
      <c r="N66" s="23" t="s">
        <v>119</v>
      </c>
      <c r="O66" s="23" t="s">
        <v>120</v>
      </c>
      <c r="P66" s="23" t="s">
        <v>6</v>
      </c>
      <c r="Q66" s="23" t="s">
        <v>7</v>
      </c>
      <c r="R66" s="23" t="s">
        <v>8</v>
      </c>
      <c r="S66" s="30" t="s">
        <v>124</v>
      </c>
      <c r="T66" s="65" t="str">
        <f t="shared" ref="T66:Y66" si="31">T4</f>
        <v>Faculty &amp; Adjunct to Staff FTE (Classified &amp; Exempt)</v>
      </c>
      <c r="U66" s="65" t="str">
        <f t="shared" si="31"/>
        <v xml:space="preserve">Credit Hours per Staff FTE(Classified &amp; Exempt) </v>
      </c>
      <c r="V66" s="65" t="str">
        <f t="shared" si="31"/>
        <v xml:space="preserve">Majors  per Staff FTE(Classified &amp; Exempt) </v>
      </c>
      <c r="W66" s="65" t="str">
        <f t="shared" si="31"/>
        <v xml:space="preserve">Minors  per Staff FTE(Classified &amp; Exempt) </v>
      </c>
      <c r="X66" s="65" t="str">
        <f t="shared" si="31"/>
        <v>Number of Graduate Students per Staff FTE (Classified &amp; Exempt)</v>
      </c>
      <c r="Y66" s="4" t="str">
        <f t="shared" si="31"/>
        <v xml:space="preserve">Notes </v>
      </c>
      <c r="Z66" s="4"/>
      <c r="AA66" s="17"/>
    </row>
    <row r="67" spans="2:27" ht="15" customHeight="1" x14ac:dyDescent="0.2">
      <c r="C67" s="5" t="s">
        <v>63</v>
      </c>
      <c r="D67" s="22">
        <v>3.5</v>
      </c>
      <c r="E67" s="22"/>
      <c r="F67" s="22">
        <f t="shared" ref="F67:F83" si="32">SUM(D67:E67)</f>
        <v>3.5</v>
      </c>
      <c r="G67" s="22">
        <v>11.5</v>
      </c>
      <c r="H67" s="22">
        <v>1.71</v>
      </c>
      <c r="I67" s="63">
        <v>4.8499999999999996</v>
      </c>
      <c r="J67" s="45">
        <v>2700</v>
      </c>
      <c r="K67" s="45">
        <v>2483</v>
      </c>
      <c r="L67" s="45">
        <v>86</v>
      </c>
      <c r="M67" s="45">
        <v>1034</v>
      </c>
      <c r="N67" s="43">
        <f>J67+L67</f>
        <v>2786</v>
      </c>
      <c r="O67" s="43">
        <f>K67+M67</f>
        <v>3517</v>
      </c>
      <c r="P67" s="39">
        <f>SUM(N67:O67)</f>
        <v>6303</v>
      </c>
      <c r="Q67" s="44">
        <v>186</v>
      </c>
      <c r="R67" s="39">
        <v>0</v>
      </c>
      <c r="S67" s="39">
        <v>154</v>
      </c>
      <c r="T67" s="31">
        <f t="shared" ref="T67:T84" si="33">IF(($D67+$E67)=0,"-",(+G67+H67)/($D67+$E67))</f>
        <v>3.7742857142857145</v>
      </c>
      <c r="U67" s="31">
        <f t="shared" ref="U67:U84" si="34">IF(($D67+$E67)=0,"-",(+P67)/($D67+$E67))</f>
        <v>1800.8571428571429</v>
      </c>
      <c r="V67" s="31">
        <f t="shared" ref="V67:V84" si="35">IF(($D67+$E67)=0,"-",(+Q67)/($D67+$E67))</f>
        <v>53.142857142857146</v>
      </c>
      <c r="W67" s="31">
        <f t="shared" ref="W67:W84" si="36">IF(($D67+$E67)=0,"-",(+R67)/($D67+$E67))</f>
        <v>0</v>
      </c>
      <c r="X67" s="31">
        <f t="shared" ref="X67:X84" si="37">IF(($D67+$E67)=0,"-",(+S67)/($D67+$E67))</f>
        <v>44</v>
      </c>
      <c r="Y67" s="92" t="s">
        <v>64</v>
      </c>
      <c r="Z67" s="18"/>
      <c r="AA67" s="19"/>
    </row>
    <row r="68" spans="2:27" ht="15" customHeight="1" x14ac:dyDescent="0.2">
      <c r="C68" s="5" t="s">
        <v>65</v>
      </c>
      <c r="D68" s="22">
        <v>2</v>
      </c>
      <c r="E68" s="22">
        <v>1</v>
      </c>
      <c r="F68" s="22">
        <f t="shared" si="32"/>
        <v>3</v>
      </c>
      <c r="G68" s="22">
        <v>11</v>
      </c>
      <c r="H68" s="22">
        <v>1.08</v>
      </c>
      <c r="I68" s="63">
        <v>6.1</v>
      </c>
      <c r="J68" s="45">
        <v>9778</v>
      </c>
      <c r="K68" s="45">
        <v>321</v>
      </c>
      <c r="L68" s="45">
        <v>140</v>
      </c>
      <c r="M68" s="45"/>
      <c r="N68" s="43">
        <f t="shared" ref="N68:N83" si="38">J68+L68</f>
        <v>9918</v>
      </c>
      <c r="O68" s="43">
        <f t="shared" ref="O68:O83" si="39">K68+M68</f>
        <v>321</v>
      </c>
      <c r="P68" s="39">
        <f t="shared" ref="P68:P83" si="40">SUM(N68:O68)</f>
        <v>10239</v>
      </c>
      <c r="Q68" s="39">
        <v>168</v>
      </c>
      <c r="R68" s="39">
        <v>107</v>
      </c>
      <c r="S68" s="39">
        <v>23</v>
      </c>
      <c r="T68" s="31">
        <f t="shared" si="33"/>
        <v>4.0266666666666664</v>
      </c>
      <c r="U68" s="31">
        <f t="shared" si="34"/>
        <v>3413</v>
      </c>
      <c r="V68" s="31">
        <f t="shared" si="35"/>
        <v>56</v>
      </c>
      <c r="W68" s="31">
        <f t="shared" si="36"/>
        <v>35.666666666666664</v>
      </c>
      <c r="X68" s="31">
        <f t="shared" si="37"/>
        <v>7.666666666666667</v>
      </c>
      <c r="Y68" s="92" t="s">
        <v>66</v>
      </c>
      <c r="Z68" s="18"/>
      <c r="AA68" s="19"/>
    </row>
    <row r="69" spans="2:27" ht="15" customHeight="1" x14ac:dyDescent="0.2">
      <c r="C69" s="5" t="s">
        <v>67</v>
      </c>
      <c r="D69" s="22"/>
      <c r="E69" s="22">
        <v>0.5</v>
      </c>
      <c r="F69" s="22">
        <f t="shared" si="32"/>
        <v>0.5</v>
      </c>
      <c r="G69" s="22"/>
      <c r="H69" s="22"/>
      <c r="I69" s="63">
        <v>0.69</v>
      </c>
      <c r="J69" s="45"/>
      <c r="K69" s="45">
        <v>324</v>
      </c>
      <c r="L69" s="45"/>
      <c r="M69" s="45"/>
      <c r="N69" s="43">
        <f t="shared" si="38"/>
        <v>0</v>
      </c>
      <c r="O69" s="43">
        <f t="shared" si="39"/>
        <v>324</v>
      </c>
      <c r="P69" s="39">
        <f t="shared" si="40"/>
        <v>324</v>
      </c>
      <c r="Q69" s="104"/>
      <c r="R69" s="105"/>
      <c r="S69" s="104">
        <v>45</v>
      </c>
      <c r="T69" s="31">
        <f t="shared" si="33"/>
        <v>0</v>
      </c>
      <c r="U69" s="31">
        <f t="shared" si="34"/>
        <v>648</v>
      </c>
      <c r="V69" s="31">
        <f t="shared" si="35"/>
        <v>0</v>
      </c>
      <c r="W69" s="31">
        <f t="shared" si="36"/>
        <v>0</v>
      </c>
      <c r="X69" s="31">
        <f t="shared" si="37"/>
        <v>90</v>
      </c>
      <c r="Z69" s="18"/>
      <c r="AA69" s="19"/>
    </row>
    <row r="70" spans="2:27" ht="15" customHeight="1" x14ac:dyDescent="0.2">
      <c r="C70" s="5" t="s">
        <v>68</v>
      </c>
      <c r="D70" s="22"/>
      <c r="E70" s="22"/>
      <c r="F70" s="22">
        <f t="shared" si="32"/>
        <v>0</v>
      </c>
      <c r="G70" s="22">
        <v>4</v>
      </c>
      <c r="H70" s="22">
        <v>0.18</v>
      </c>
      <c r="I70" s="63"/>
      <c r="J70" s="45"/>
      <c r="K70" s="45"/>
      <c r="L70" s="45"/>
      <c r="M70" s="45"/>
      <c r="N70" s="43"/>
      <c r="O70" s="43"/>
      <c r="P70" s="39"/>
      <c r="Q70" s="104"/>
      <c r="R70" s="105"/>
      <c r="S70" s="104"/>
      <c r="T70" s="31" t="str">
        <f t="shared" si="33"/>
        <v>-</v>
      </c>
      <c r="U70" s="31" t="str">
        <f t="shared" si="34"/>
        <v>-</v>
      </c>
      <c r="V70" s="31" t="str">
        <f t="shared" si="35"/>
        <v>-</v>
      </c>
      <c r="W70" s="31" t="str">
        <f t="shared" si="36"/>
        <v>-</v>
      </c>
      <c r="X70" s="31" t="str">
        <f t="shared" si="37"/>
        <v>-</v>
      </c>
      <c r="Z70" s="18"/>
      <c r="AA70" s="19"/>
    </row>
    <row r="71" spans="2:27" ht="30" customHeight="1" x14ac:dyDescent="0.2">
      <c r="C71" s="5" t="s">
        <v>69</v>
      </c>
      <c r="D71" s="22"/>
      <c r="E71" s="22">
        <v>7</v>
      </c>
      <c r="F71" s="22">
        <f t="shared" si="32"/>
        <v>7</v>
      </c>
      <c r="G71" s="22"/>
      <c r="H71" s="22"/>
      <c r="I71" s="63"/>
      <c r="J71" s="45"/>
      <c r="K71" s="45"/>
      <c r="L71" s="45"/>
      <c r="M71" s="45"/>
      <c r="N71" s="43"/>
      <c r="O71" s="43"/>
      <c r="P71" s="39">
        <f t="shared" si="40"/>
        <v>0</v>
      </c>
      <c r="Q71" s="46"/>
      <c r="R71" s="46"/>
      <c r="S71" s="39"/>
      <c r="T71" s="31">
        <f t="shared" si="33"/>
        <v>0</v>
      </c>
      <c r="U71" s="31">
        <f t="shared" si="34"/>
        <v>0</v>
      </c>
      <c r="V71" s="31">
        <f t="shared" si="35"/>
        <v>0</v>
      </c>
      <c r="W71" s="31">
        <f t="shared" si="36"/>
        <v>0</v>
      </c>
      <c r="X71" s="31">
        <f t="shared" si="37"/>
        <v>0</v>
      </c>
      <c r="Y71" s="92" t="s">
        <v>70</v>
      </c>
      <c r="Z71" s="18"/>
      <c r="AA71" s="20"/>
    </row>
    <row r="72" spans="2:27" ht="15" customHeight="1" x14ac:dyDescent="0.2">
      <c r="C72" s="5" t="s">
        <v>71</v>
      </c>
      <c r="D72" s="22">
        <v>1</v>
      </c>
      <c r="E72" s="22"/>
      <c r="F72" s="22">
        <f t="shared" si="32"/>
        <v>1</v>
      </c>
      <c r="G72" s="22">
        <v>7</v>
      </c>
      <c r="H72" s="22">
        <v>0.22</v>
      </c>
      <c r="I72" s="63"/>
      <c r="J72" s="45">
        <v>4516</v>
      </c>
      <c r="K72" s="45"/>
      <c r="L72" s="45"/>
      <c r="M72" s="45"/>
      <c r="N72" s="43">
        <f t="shared" si="38"/>
        <v>4516</v>
      </c>
      <c r="O72" s="43">
        <f t="shared" si="39"/>
        <v>0</v>
      </c>
      <c r="P72" s="39">
        <f t="shared" si="40"/>
        <v>4516</v>
      </c>
      <c r="Q72" s="39">
        <v>81</v>
      </c>
      <c r="R72" s="39">
        <v>6</v>
      </c>
      <c r="S72" s="39">
        <v>0</v>
      </c>
      <c r="T72" s="31">
        <f t="shared" si="33"/>
        <v>7.22</v>
      </c>
      <c r="U72" s="31">
        <f t="shared" si="34"/>
        <v>4516</v>
      </c>
      <c r="V72" s="31">
        <f t="shared" si="35"/>
        <v>81</v>
      </c>
      <c r="W72" s="31">
        <f t="shared" si="36"/>
        <v>6</v>
      </c>
      <c r="X72" s="31">
        <f t="shared" si="37"/>
        <v>0</v>
      </c>
      <c r="Z72" s="18"/>
      <c r="AA72" s="90"/>
    </row>
    <row r="73" spans="2:27" ht="15" customHeight="1" x14ac:dyDescent="0.2">
      <c r="C73" s="5" t="s">
        <v>72</v>
      </c>
      <c r="D73" s="22">
        <v>0.8</v>
      </c>
      <c r="E73" s="22">
        <v>0.5</v>
      </c>
      <c r="F73" s="22">
        <f t="shared" si="32"/>
        <v>1.3</v>
      </c>
      <c r="G73" s="22">
        <v>10</v>
      </c>
      <c r="H73" s="22">
        <v>0.06</v>
      </c>
      <c r="I73" s="63">
        <v>1.17</v>
      </c>
      <c r="J73" s="45">
        <v>4321</v>
      </c>
      <c r="K73" s="45">
        <v>265</v>
      </c>
      <c r="L73" s="45">
        <v>241</v>
      </c>
      <c r="M73" s="45">
        <v>70</v>
      </c>
      <c r="N73" s="43">
        <f t="shared" si="38"/>
        <v>4562</v>
      </c>
      <c r="O73" s="43">
        <f t="shared" si="39"/>
        <v>335</v>
      </c>
      <c r="P73" s="39">
        <f t="shared" si="40"/>
        <v>4897</v>
      </c>
      <c r="Q73" s="39">
        <v>114</v>
      </c>
      <c r="R73" s="39">
        <v>11</v>
      </c>
      <c r="S73" s="39">
        <v>24</v>
      </c>
      <c r="T73" s="31">
        <f t="shared" si="33"/>
        <v>7.7384615384615385</v>
      </c>
      <c r="U73" s="31">
        <f t="shared" si="34"/>
        <v>3766.9230769230767</v>
      </c>
      <c r="V73" s="31">
        <f t="shared" si="35"/>
        <v>87.692307692307693</v>
      </c>
      <c r="W73" s="31">
        <f t="shared" si="36"/>
        <v>8.4615384615384617</v>
      </c>
      <c r="X73" s="31">
        <f t="shared" si="37"/>
        <v>18.46153846153846</v>
      </c>
      <c r="AA73" s="21"/>
    </row>
    <row r="74" spans="2:27" ht="15" customHeight="1" x14ac:dyDescent="0.2">
      <c r="C74" s="5" t="s">
        <v>73</v>
      </c>
      <c r="D74" s="22">
        <v>2</v>
      </c>
      <c r="E74" s="22">
        <v>0.6</v>
      </c>
      <c r="F74" s="22">
        <f t="shared" si="32"/>
        <v>2.6</v>
      </c>
      <c r="G74" s="22">
        <v>7.5</v>
      </c>
      <c r="H74" s="22">
        <v>0.08</v>
      </c>
      <c r="I74" s="63">
        <v>0.75</v>
      </c>
      <c r="J74" s="45">
        <v>3844</v>
      </c>
      <c r="K74" s="45">
        <v>36</v>
      </c>
      <c r="L74" s="45">
        <v>1843</v>
      </c>
      <c r="M74" s="45">
        <v>846</v>
      </c>
      <c r="N74" s="43">
        <f t="shared" si="38"/>
        <v>5687</v>
      </c>
      <c r="O74" s="43">
        <f t="shared" si="39"/>
        <v>882</v>
      </c>
      <c r="P74" s="39">
        <f t="shared" si="40"/>
        <v>6569</v>
      </c>
      <c r="Q74" s="44">
        <v>286</v>
      </c>
      <c r="R74" s="39">
        <v>77</v>
      </c>
      <c r="S74" s="39">
        <v>7</v>
      </c>
      <c r="T74" s="31">
        <f t="shared" si="33"/>
        <v>2.9153846153846152</v>
      </c>
      <c r="U74" s="31">
        <f t="shared" si="34"/>
        <v>2526.5384615384614</v>
      </c>
      <c r="V74" s="31">
        <f t="shared" si="35"/>
        <v>110</v>
      </c>
      <c r="W74" s="31">
        <f t="shared" si="36"/>
        <v>29.615384615384613</v>
      </c>
      <c r="X74" s="31">
        <f t="shared" si="37"/>
        <v>2.6923076923076921</v>
      </c>
      <c r="Y74" s="92" t="s">
        <v>74</v>
      </c>
    </row>
    <row r="75" spans="2:27" ht="15" customHeight="1" x14ac:dyDescent="0.2">
      <c r="B75" s="21"/>
      <c r="C75" s="5" t="s">
        <v>75</v>
      </c>
      <c r="D75" s="22">
        <v>1</v>
      </c>
      <c r="E75" s="22">
        <v>0.05</v>
      </c>
      <c r="F75" s="22">
        <f t="shared" si="32"/>
        <v>1.05</v>
      </c>
      <c r="G75" s="22">
        <v>10</v>
      </c>
      <c r="H75" s="22">
        <v>0.88</v>
      </c>
      <c r="I75" s="63">
        <v>0.9</v>
      </c>
      <c r="J75" s="45">
        <v>6747</v>
      </c>
      <c r="K75" s="45">
        <v>615</v>
      </c>
      <c r="L75" s="45">
        <v>0</v>
      </c>
      <c r="M75" s="45">
        <v>81</v>
      </c>
      <c r="N75" s="43">
        <f t="shared" si="38"/>
        <v>6747</v>
      </c>
      <c r="O75" s="43">
        <f t="shared" si="39"/>
        <v>696</v>
      </c>
      <c r="P75" s="39">
        <f t="shared" si="40"/>
        <v>7443</v>
      </c>
      <c r="Q75" s="39">
        <v>440</v>
      </c>
      <c r="R75" s="39">
        <v>99</v>
      </c>
      <c r="S75" s="39">
        <v>39</v>
      </c>
      <c r="T75" s="31">
        <f t="shared" si="33"/>
        <v>10.361904761904762</v>
      </c>
      <c r="U75" s="31">
        <f t="shared" si="34"/>
        <v>7088.5714285714284</v>
      </c>
      <c r="V75" s="31">
        <f t="shared" si="35"/>
        <v>419.04761904761904</v>
      </c>
      <c r="W75" s="31">
        <f t="shared" si="36"/>
        <v>94.285714285714278</v>
      </c>
      <c r="X75" s="31">
        <f t="shared" si="37"/>
        <v>37.142857142857139</v>
      </c>
    </row>
    <row r="76" spans="2:27" ht="15" customHeight="1" x14ac:dyDescent="0.2">
      <c r="B76" s="22">
        <v>5.0999999999999996</v>
      </c>
      <c r="C76" s="5" t="s">
        <v>76</v>
      </c>
      <c r="D76" s="22"/>
      <c r="E76" s="22">
        <v>0</v>
      </c>
      <c r="F76" s="22">
        <f t="shared" si="32"/>
        <v>0</v>
      </c>
      <c r="G76" s="22"/>
      <c r="H76" s="22">
        <v>0.08</v>
      </c>
      <c r="I76" s="63"/>
      <c r="J76" s="45"/>
      <c r="K76" s="45"/>
      <c r="L76" s="45"/>
      <c r="M76" s="45"/>
      <c r="N76" s="43"/>
      <c r="O76" s="43"/>
      <c r="P76" s="39"/>
      <c r="Q76" s="46"/>
      <c r="R76" s="46"/>
      <c r="S76" s="39"/>
      <c r="T76" s="31" t="str">
        <f t="shared" si="33"/>
        <v>-</v>
      </c>
      <c r="U76" s="31" t="str">
        <f t="shared" si="34"/>
        <v>-</v>
      </c>
      <c r="V76" s="31" t="str">
        <f t="shared" si="35"/>
        <v>-</v>
      </c>
      <c r="W76" s="31" t="str">
        <f t="shared" si="36"/>
        <v>-</v>
      </c>
      <c r="X76" s="31" t="str">
        <f t="shared" si="37"/>
        <v>-</v>
      </c>
      <c r="Y76" s="92" t="s">
        <v>77</v>
      </c>
    </row>
    <row r="77" spans="2:27" ht="15" customHeight="1" x14ac:dyDescent="0.2">
      <c r="B77" s="22"/>
      <c r="C77" s="5" t="s">
        <v>78</v>
      </c>
      <c r="D77" s="22"/>
      <c r="E77" s="22">
        <v>2</v>
      </c>
      <c r="F77" s="22">
        <f t="shared" si="32"/>
        <v>2</v>
      </c>
      <c r="G77" s="22"/>
      <c r="H77" s="22"/>
      <c r="I77" s="63"/>
      <c r="J77" s="45"/>
      <c r="K77" s="45"/>
      <c r="L77" s="45"/>
      <c r="M77" s="45"/>
      <c r="N77" s="43"/>
      <c r="O77" s="43"/>
      <c r="P77" s="39"/>
      <c r="Q77" s="46"/>
      <c r="R77" s="46"/>
      <c r="S77" s="39"/>
      <c r="T77" s="31">
        <f t="shared" si="33"/>
        <v>0</v>
      </c>
      <c r="U77" s="31">
        <f t="shared" si="34"/>
        <v>0</v>
      </c>
      <c r="V77" s="31">
        <f t="shared" si="35"/>
        <v>0</v>
      </c>
      <c r="W77" s="31">
        <f t="shared" si="36"/>
        <v>0</v>
      </c>
      <c r="X77" s="31">
        <f t="shared" si="37"/>
        <v>0</v>
      </c>
    </row>
    <row r="78" spans="2:27" ht="15" customHeight="1" x14ac:dyDescent="0.2">
      <c r="B78" s="22"/>
      <c r="C78" s="5" t="s">
        <v>79</v>
      </c>
      <c r="D78" s="22"/>
      <c r="E78" s="22">
        <v>2</v>
      </c>
      <c r="F78" s="22">
        <f t="shared" si="32"/>
        <v>2</v>
      </c>
      <c r="G78" s="22">
        <v>0.31</v>
      </c>
      <c r="H78" s="22">
        <v>0.08</v>
      </c>
      <c r="I78" s="63">
        <v>0.5</v>
      </c>
      <c r="J78" s="45"/>
      <c r="K78" s="45"/>
      <c r="L78" s="45"/>
      <c r="M78" s="45"/>
      <c r="N78" s="43"/>
      <c r="O78" s="43"/>
      <c r="P78" s="39"/>
      <c r="Q78" s="46"/>
      <c r="R78" s="46"/>
      <c r="S78" s="39"/>
      <c r="T78" s="31">
        <f t="shared" si="33"/>
        <v>0.19500000000000001</v>
      </c>
      <c r="U78" s="31">
        <f t="shared" si="34"/>
        <v>0</v>
      </c>
      <c r="V78" s="31">
        <f t="shared" si="35"/>
        <v>0</v>
      </c>
      <c r="W78" s="31">
        <f t="shared" si="36"/>
        <v>0</v>
      </c>
      <c r="X78" s="31">
        <f t="shared" si="37"/>
        <v>0</v>
      </c>
      <c r="Y78" s="92" t="s">
        <v>80</v>
      </c>
    </row>
    <row r="79" spans="2:27" ht="15" customHeight="1" x14ac:dyDescent="0.2">
      <c r="B79" s="22"/>
      <c r="C79" s="5" t="s">
        <v>81</v>
      </c>
      <c r="D79" s="22">
        <v>2</v>
      </c>
      <c r="E79" s="22">
        <v>1</v>
      </c>
      <c r="F79" s="22">
        <f t="shared" si="32"/>
        <v>3</v>
      </c>
      <c r="G79" s="22">
        <v>19.899999999999999</v>
      </c>
      <c r="H79" s="22">
        <v>1.76</v>
      </c>
      <c r="I79" s="63">
        <v>12.02</v>
      </c>
      <c r="J79" s="45">
        <v>15499</v>
      </c>
      <c r="K79" s="45">
        <v>1250</v>
      </c>
      <c r="L79" s="45">
        <v>391</v>
      </c>
      <c r="M79" s="45">
        <v>491</v>
      </c>
      <c r="N79" s="43">
        <f t="shared" si="38"/>
        <v>15890</v>
      </c>
      <c r="O79" s="43">
        <f t="shared" si="39"/>
        <v>1741</v>
      </c>
      <c r="P79" s="39">
        <f t="shared" si="40"/>
        <v>17631</v>
      </c>
      <c r="Q79" s="39">
        <v>569</v>
      </c>
      <c r="R79" s="39">
        <v>71</v>
      </c>
      <c r="S79" s="39">
        <v>82</v>
      </c>
      <c r="T79" s="31">
        <f t="shared" si="33"/>
        <v>7.22</v>
      </c>
      <c r="U79" s="31">
        <f t="shared" si="34"/>
        <v>5877</v>
      </c>
      <c r="V79" s="31">
        <f t="shared" si="35"/>
        <v>189.66666666666666</v>
      </c>
      <c r="W79" s="31">
        <f t="shared" si="36"/>
        <v>23.666666666666668</v>
      </c>
      <c r="X79" s="31">
        <f t="shared" si="37"/>
        <v>27.333333333333332</v>
      </c>
      <c r="Y79" s="92" t="s">
        <v>82</v>
      </c>
    </row>
    <row r="80" spans="2:27" ht="15" customHeight="1" x14ac:dyDescent="0.2">
      <c r="C80" s="5" t="s">
        <v>83</v>
      </c>
      <c r="D80" s="22">
        <v>1.5699999999999998</v>
      </c>
      <c r="E80" s="22"/>
      <c r="F80" s="22">
        <f t="shared" si="32"/>
        <v>1.5699999999999998</v>
      </c>
      <c r="G80" s="22">
        <v>21.2</v>
      </c>
      <c r="H80" s="22">
        <v>1.1399999999999999</v>
      </c>
      <c r="I80" s="63">
        <v>6.17</v>
      </c>
      <c r="J80" s="45">
        <v>13798</v>
      </c>
      <c r="K80" s="45">
        <v>128</v>
      </c>
      <c r="L80" s="45">
        <v>2641</v>
      </c>
      <c r="M80" s="45">
        <v>147</v>
      </c>
      <c r="N80" s="43">
        <f t="shared" si="38"/>
        <v>16439</v>
      </c>
      <c r="O80" s="43">
        <f t="shared" si="39"/>
        <v>275</v>
      </c>
      <c r="P80" s="39">
        <f t="shared" si="40"/>
        <v>16714</v>
      </c>
      <c r="Q80" s="39">
        <v>134</v>
      </c>
      <c r="R80" s="39">
        <v>44</v>
      </c>
      <c r="S80" s="39">
        <v>34</v>
      </c>
      <c r="T80" s="31">
        <f t="shared" si="33"/>
        <v>14.229299363057326</v>
      </c>
      <c r="U80" s="31">
        <f t="shared" si="34"/>
        <v>10645.859872611467</v>
      </c>
      <c r="V80" s="31">
        <f t="shared" si="35"/>
        <v>85.350318471337587</v>
      </c>
      <c r="W80" s="31">
        <f t="shared" si="36"/>
        <v>28.025477707006374</v>
      </c>
      <c r="X80" s="31">
        <f t="shared" si="37"/>
        <v>21.656050955414013</v>
      </c>
    </row>
    <row r="81" spans="3:26" ht="33.75" customHeight="1" x14ac:dyDescent="0.2">
      <c r="C81" s="5" t="s">
        <v>84</v>
      </c>
      <c r="D81" s="22"/>
      <c r="E81" s="22">
        <v>5.6</v>
      </c>
      <c r="F81" s="22">
        <f t="shared" si="32"/>
        <v>5.6</v>
      </c>
      <c r="G81" s="22">
        <v>25.8</v>
      </c>
      <c r="H81" s="22">
        <v>4.4400000000000004</v>
      </c>
      <c r="I81" s="63">
        <v>1.9</v>
      </c>
      <c r="J81" s="45">
        <v>5452</v>
      </c>
      <c r="K81" s="45"/>
      <c r="L81" s="45">
        <v>5862</v>
      </c>
      <c r="M81" s="45">
        <v>3692</v>
      </c>
      <c r="N81" s="43">
        <f t="shared" si="38"/>
        <v>11314</v>
      </c>
      <c r="O81" s="43">
        <f t="shared" si="39"/>
        <v>3692</v>
      </c>
      <c r="P81" s="39">
        <f t="shared" si="40"/>
        <v>15006</v>
      </c>
      <c r="Q81" s="44">
        <v>1039</v>
      </c>
      <c r="R81" s="39"/>
      <c r="S81" s="39">
        <v>270</v>
      </c>
      <c r="T81" s="31">
        <f t="shared" si="33"/>
        <v>5.4</v>
      </c>
      <c r="U81" s="31">
        <f t="shared" si="34"/>
        <v>2679.6428571428573</v>
      </c>
      <c r="V81" s="31">
        <f t="shared" si="35"/>
        <v>185.53571428571431</v>
      </c>
      <c r="W81" s="31">
        <f t="shared" si="36"/>
        <v>0</v>
      </c>
      <c r="X81" s="31">
        <f t="shared" si="37"/>
        <v>48.214285714285715</v>
      </c>
      <c r="Y81" s="92" t="s">
        <v>85</v>
      </c>
    </row>
    <row r="82" spans="3:26" ht="15" customHeight="1" x14ac:dyDescent="0.2">
      <c r="C82" s="5" t="s">
        <v>86</v>
      </c>
      <c r="D82" s="22">
        <v>0.83</v>
      </c>
      <c r="E82" s="22">
        <v>2</v>
      </c>
      <c r="F82" s="22">
        <f t="shared" si="32"/>
        <v>2.83</v>
      </c>
      <c r="G82" s="22">
        <v>20.59</v>
      </c>
      <c r="H82" s="22">
        <v>0.36</v>
      </c>
      <c r="I82" s="63">
        <v>10.01</v>
      </c>
      <c r="J82" s="45">
        <v>9115</v>
      </c>
      <c r="K82" s="45">
        <v>1417</v>
      </c>
      <c r="L82" s="45">
        <v>20</v>
      </c>
      <c r="M82" s="45">
        <v>1557</v>
      </c>
      <c r="N82" s="43">
        <f t="shared" si="38"/>
        <v>9135</v>
      </c>
      <c r="O82" s="43">
        <f t="shared" si="39"/>
        <v>2974</v>
      </c>
      <c r="P82" s="39">
        <f t="shared" si="40"/>
        <v>12109</v>
      </c>
      <c r="Q82" s="39">
        <v>706</v>
      </c>
      <c r="R82" s="39">
        <v>58</v>
      </c>
      <c r="S82" s="39">
        <v>218</v>
      </c>
      <c r="T82" s="31">
        <f t="shared" si="33"/>
        <v>7.4028268551236742</v>
      </c>
      <c r="U82" s="31">
        <f t="shared" si="34"/>
        <v>4278.7985865724377</v>
      </c>
      <c r="V82" s="31">
        <f t="shared" si="35"/>
        <v>249.46996466431094</v>
      </c>
      <c r="W82" s="31">
        <f t="shared" si="36"/>
        <v>20.49469964664311</v>
      </c>
      <c r="X82" s="31">
        <f t="shared" si="37"/>
        <v>77.031802120141336</v>
      </c>
    </row>
    <row r="83" spans="3:26" ht="15" customHeight="1" thickBot="1" x14ac:dyDescent="0.25">
      <c r="C83" s="5" t="s">
        <v>87</v>
      </c>
      <c r="D83" s="22">
        <v>0.5</v>
      </c>
      <c r="E83" s="22"/>
      <c r="F83" s="22">
        <f t="shared" si="32"/>
        <v>0.5</v>
      </c>
      <c r="G83" s="22"/>
      <c r="H83" s="22">
        <v>0.42</v>
      </c>
      <c r="I83" s="63"/>
      <c r="J83" s="45">
        <v>551</v>
      </c>
      <c r="K83" s="45">
        <v>3</v>
      </c>
      <c r="L83" s="45">
        <v>72</v>
      </c>
      <c r="M83" s="45">
        <v>344</v>
      </c>
      <c r="N83" s="43">
        <f t="shared" si="38"/>
        <v>623</v>
      </c>
      <c r="O83" s="43">
        <f t="shared" si="39"/>
        <v>347</v>
      </c>
      <c r="P83" s="39">
        <f t="shared" si="40"/>
        <v>970</v>
      </c>
      <c r="Q83" s="39">
        <v>0</v>
      </c>
      <c r="R83" s="39"/>
      <c r="S83" s="39">
        <v>15</v>
      </c>
      <c r="T83" s="31">
        <f t="shared" si="33"/>
        <v>0.84</v>
      </c>
      <c r="U83" s="31">
        <f t="shared" si="34"/>
        <v>1940</v>
      </c>
      <c r="V83" s="31">
        <f t="shared" si="35"/>
        <v>0</v>
      </c>
      <c r="W83" s="31">
        <f t="shared" si="36"/>
        <v>0</v>
      </c>
      <c r="X83" s="31">
        <f t="shared" si="37"/>
        <v>30</v>
      </c>
    </row>
    <row r="84" spans="3:26" ht="13.5" thickBot="1" x14ac:dyDescent="0.25">
      <c r="C84" s="15" t="s">
        <v>88</v>
      </c>
      <c r="D84" s="16">
        <f t="shared" ref="D84:I84" si="41">SUM(D67:D83)</f>
        <v>15.200000000000001</v>
      </c>
      <c r="E84" s="16">
        <f t="shared" si="41"/>
        <v>22.25</v>
      </c>
      <c r="F84" s="16">
        <f t="shared" si="41"/>
        <v>37.450000000000003</v>
      </c>
      <c r="G84" s="16">
        <f t="shared" si="41"/>
        <v>148.80000000000001</v>
      </c>
      <c r="H84" s="16">
        <f t="shared" si="41"/>
        <v>12.49</v>
      </c>
      <c r="I84" s="16">
        <f t="shared" si="41"/>
        <v>45.059999999999995</v>
      </c>
      <c r="J84" s="47">
        <f t="shared" ref="J84:O84" si="42">SUM(J67:J83)</f>
        <v>76321</v>
      </c>
      <c r="K84" s="47">
        <f t="shared" si="42"/>
        <v>6842</v>
      </c>
      <c r="L84" s="47">
        <f t="shared" si="42"/>
        <v>11296</v>
      </c>
      <c r="M84" s="47">
        <f t="shared" si="42"/>
        <v>8262</v>
      </c>
      <c r="N84" s="47">
        <f t="shared" si="42"/>
        <v>87617</v>
      </c>
      <c r="O84" s="47">
        <f t="shared" si="42"/>
        <v>15104</v>
      </c>
      <c r="P84" s="47">
        <f>SUM(N84:O84)</f>
        <v>102721</v>
      </c>
      <c r="Q84" s="47">
        <f>SUM(Q67:Q83)</f>
        <v>3723</v>
      </c>
      <c r="R84" s="47">
        <f>SUM(R67:R83)</f>
        <v>473</v>
      </c>
      <c r="S84" s="82">
        <f>SUM(S67:S83)</f>
        <v>911</v>
      </c>
      <c r="T84" s="76">
        <f t="shared" si="33"/>
        <v>4.3068090787716962</v>
      </c>
      <c r="U84" s="76">
        <f t="shared" si="34"/>
        <v>2742.8838451268357</v>
      </c>
      <c r="V84" s="76">
        <f t="shared" si="35"/>
        <v>99.412550066755671</v>
      </c>
      <c r="W84" s="76">
        <f t="shared" si="36"/>
        <v>12.630173564753003</v>
      </c>
      <c r="X84" s="76">
        <f t="shared" si="37"/>
        <v>24.32576769025367</v>
      </c>
    </row>
    <row r="86" spans="3:26" ht="15.75" x14ac:dyDescent="0.2">
      <c r="C86" s="102" t="s">
        <v>89</v>
      </c>
      <c r="D86" s="103"/>
      <c r="E86" s="103"/>
      <c r="F86" s="103"/>
      <c r="G86" s="103"/>
      <c r="H86" s="103"/>
      <c r="I86" s="103"/>
      <c r="J86" s="103"/>
      <c r="K86" s="103"/>
      <c r="L86" s="103"/>
      <c r="M86" s="103"/>
      <c r="N86" s="103"/>
      <c r="O86" s="103"/>
      <c r="P86" s="103"/>
      <c r="Q86" s="103"/>
      <c r="R86" s="103"/>
      <c r="S86" s="103"/>
      <c r="T86" s="103"/>
      <c r="U86" s="103"/>
      <c r="V86" s="103"/>
      <c r="W86" s="103"/>
      <c r="X86" s="103"/>
      <c r="Y86" s="103"/>
      <c r="Z86" s="103"/>
    </row>
    <row r="87" spans="3:26" ht="16.5" thickBot="1" x14ac:dyDescent="0.25">
      <c r="C87" s="100" t="s">
        <v>142</v>
      </c>
      <c r="D87" s="101"/>
      <c r="E87" s="101"/>
      <c r="F87" s="101"/>
      <c r="G87" s="101"/>
      <c r="H87" s="101"/>
      <c r="I87" s="101"/>
      <c r="J87" s="101"/>
      <c r="K87" s="101"/>
      <c r="L87" s="101"/>
      <c r="M87" s="101"/>
      <c r="N87" s="101"/>
      <c r="O87" s="101"/>
      <c r="P87" s="101"/>
      <c r="Q87" s="101"/>
      <c r="R87" s="101"/>
      <c r="S87" s="101"/>
      <c r="T87" s="98" t="s">
        <v>143</v>
      </c>
      <c r="U87" s="98"/>
      <c r="V87" s="98"/>
      <c r="W87" s="98"/>
      <c r="X87" s="98"/>
      <c r="Y87" s="67"/>
      <c r="Z87" s="67"/>
    </row>
    <row r="88" spans="3:26" ht="61.5" customHeight="1" x14ac:dyDescent="0.2">
      <c r="C88" s="1" t="str">
        <f>C4</f>
        <v>Academic Area</v>
      </c>
      <c r="D88" s="23" t="s">
        <v>1</v>
      </c>
      <c r="E88" s="23" t="s">
        <v>2</v>
      </c>
      <c r="F88" s="4" t="s">
        <v>125</v>
      </c>
      <c r="G88" s="4" t="s">
        <v>3</v>
      </c>
      <c r="H88" s="4" t="s">
        <v>4</v>
      </c>
      <c r="I88" s="83" t="s">
        <v>5</v>
      </c>
      <c r="J88" s="23" t="s">
        <v>115</v>
      </c>
      <c r="K88" s="23" t="s">
        <v>116</v>
      </c>
      <c r="L88" s="23" t="s">
        <v>117</v>
      </c>
      <c r="M88" s="23" t="s">
        <v>118</v>
      </c>
      <c r="N88" s="23" t="s">
        <v>119</v>
      </c>
      <c r="O88" s="23" t="s">
        <v>120</v>
      </c>
      <c r="P88" s="23" t="s">
        <v>6</v>
      </c>
      <c r="Q88" s="23" t="s">
        <v>7</v>
      </c>
      <c r="R88" s="23" t="s">
        <v>8</v>
      </c>
      <c r="S88" s="30" t="s">
        <v>124</v>
      </c>
      <c r="T88" s="65" t="str">
        <f t="shared" ref="T88:Y88" si="43">T4</f>
        <v>Faculty &amp; Adjunct to Staff FTE (Classified &amp; Exempt)</v>
      </c>
      <c r="U88" s="65" t="str">
        <f t="shared" si="43"/>
        <v xml:space="preserve">Credit Hours per Staff FTE(Classified &amp; Exempt) </v>
      </c>
      <c r="V88" s="65" t="str">
        <f t="shared" si="43"/>
        <v xml:space="preserve">Majors  per Staff FTE(Classified &amp; Exempt) </v>
      </c>
      <c r="W88" s="65" t="str">
        <f t="shared" si="43"/>
        <v xml:space="preserve">Minors  per Staff FTE(Classified &amp; Exempt) </v>
      </c>
      <c r="X88" s="65" t="str">
        <f t="shared" si="43"/>
        <v>Number of Graduate Students per Staff FTE (Classified &amp; Exempt)</v>
      </c>
      <c r="Y88" s="4" t="str">
        <f t="shared" si="43"/>
        <v xml:space="preserve">Notes </v>
      </c>
      <c r="Z88" s="4"/>
    </row>
    <row r="89" spans="3:26" ht="27.75" customHeight="1" x14ac:dyDescent="0.2">
      <c r="C89" s="5" t="s">
        <v>90</v>
      </c>
      <c r="D89" s="6"/>
      <c r="E89" s="6">
        <v>6</v>
      </c>
      <c r="F89" s="6">
        <f t="shared" ref="F89:F93" si="44">SUM(D89:E89)</f>
        <v>6</v>
      </c>
      <c r="G89" s="6"/>
      <c r="H89" s="6"/>
      <c r="I89" s="7">
        <v>0.08</v>
      </c>
      <c r="J89" s="40"/>
      <c r="K89" s="40"/>
      <c r="L89" s="40"/>
      <c r="M89" s="40"/>
      <c r="N89" s="40"/>
      <c r="O89" s="40"/>
      <c r="P89" s="48"/>
      <c r="Q89" s="39"/>
      <c r="R89" s="39"/>
      <c r="S89" s="39"/>
      <c r="T89" s="8">
        <f t="shared" ref="T89:T94" si="45">IF(($D89+$E89)=0,"-",(+G89+H89)/($D89+$E89))</f>
        <v>0</v>
      </c>
      <c r="U89" s="8">
        <f t="shared" ref="U89:U94" si="46">IF(($D89+$E89)=0,"-",(+P89)/($D89+$E89))</f>
        <v>0</v>
      </c>
      <c r="V89" s="8">
        <f t="shared" ref="V89:V94" si="47">IF(($D89+$E89)=0,"-",(+Q89)/($D89+$E89))</f>
        <v>0</v>
      </c>
      <c r="W89" s="8">
        <f t="shared" ref="W89:W94" si="48">IF(($D89+$E89)=0,"-",(+R89)/($D89+$E89))</f>
        <v>0</v>
      </c>
      <c r="X89" s="31">
        <f t="shared" ref="X89:X94" si="49">IF(($D89+$E89)=0,"-",(+S89)/($D89+$E89))</f>
        <v>0</v>
      </c>
      <c r="Y89" s="92" t="s">
        <v>91</v>
      </c>
    </row>
    <row r="90" spans="3:26" ht="18" customHeight="1" x14ac:dyDescent="0.2">
      <c r="C90" s="5" t="s">
        <v>92</v>
      </c>
      <c r="D90" s="22">
        <v>2</v>
      </c>
      <c r="E90" s="22">
        <v>1</v>
      </c>
      <c r="F90" s="6">
        <f t="shared" si="44"/>
        <v>3</v>
      </c>
      <c r="G90" s="6">
        <v>14</v>
      </c>
      <c r="H90" s="6">
        <v>1.86</v>
      </c>
      <c r="I90" s="7">
        <v>0.56999999999999995</v>
      </c>
      <c r="J90" s="49">
        <v>5962</v>
      </c>
      <c r="K90" s="49">
        <v>192</v>
      </c>
      <c r="L90" s="49">
        <v>129</v>
      </c>
      <c r="M90" s="49">
        <v>401</v>
      </c>
      <c r="N90" s="49">
        <f>(J90+L90)</f>
        <v>6091</v>
      </c>
      <c r="O90" s="49">
        <f>(K90+M90)</f>
        <v>593</v>
      </c>
      <c r="P90" s="48">
        <f t="shared" ref="P90:P95" si="50">SUM(N90:O90)</f>
        <v>6684</v>
      </c>
      <c r="Q90" s="49">
        <v>296</v>
      </c>
      <c r="R90" s="39">
        <v>45</v>
      </c>
      <c r="S90" s="39">
        <v>61</v>
      </c>
      <c r="T90" s="8">
        <f t="shared" si="45"/>
        <v>5.2866666666666662</v>
      </c>
      <c r="U90" s="8">
        <f t="shared" si="46"/>
        <v>2228</v>
      </c>
      <c r="V90" s="8">
        <f t="shared" si="47"/>
        <v>98.666666666666671</v>
      </c>
      <c r="W90" s="8">
        <f t="shared" si="48"/>
        <v>15</v>
      </c>
      <c r="X90" s="31">
        <f t="shared" si="49"/>
        <v>20.333333333333332</v>
      </c>
      <c r="Y90" s="92" t="s">
        <v>93</v>
      </c>
    </row>
    <row r="91" spans="3:26" ht="31.5" customHeight="1" x14ac:dyDescent="0.2">
      <c r="C91" s="5" t="s">
        <v>94</v>
      </c>
      <c r="D91" s="22">
        <v>3.75</v>
      </c>
      <c r="E91" s="22">
        <v>4.68</v>
      </c>
      <c r="F91" s="6">
        <f t="shared" si="44"/>
        <v>8.43</v>
      </c>
      <c r="G91" s="6">
        <v>46.85</v>
      </c>
      <c r="H91" s="6">
        <v>5.9</v>
      </c>
      <c r="I91" s="7">
        <v>17.190000000000001</v>
      </c>
      <c r="J91" s="49">
        <v>10494</v>
      </c>
      <c r="K91" s="49">
        <v>2498</v>
      </c>
      <c r="L91" s="49">
        <v>78</v>
      </c>
      <c r="M91" s="49">
        <v>168</v>
      </c>
      <c r="N91" s="49">
        <f t="shared" ref="N91:O91" si="51">(J91+L91)</f>
        <v>10572</v>
      </c>
      <c r="O91" s="49">
        <f t="shared" si="51"/>
        <v>2666</v>
      </c>
      <c r="P91" s="48">
        <f t="shared" si="50"/>
        <v>13238</v>
      </c>
      <c r="Q91" s="39">
        <v>353</v>
      </c>
      <c r="R91" s="39">
        <v>69</v>
      </c>
      <c r="S91" s="39">
        <v>170</v>
      </c>
      <c r="T91" s="8">
        <f t="shared" si="45"/>
        <v>6.2574139976275207</v>
      </c>
      <c r="U91" s="8">
        <f t="shared" si="46"/>
        <v>1570.344009489917</v>
      </c>
      <c r="V91" s="8">
        <f t="shared" si="47"/>
        <v>41.874258600237248</v>
      </c>
      <c r="W91" s="8">
        <f t="shared" si="48"/>
        <v>8.185053380782918</v>
      </c>
      <c r="X91" s="31">
        <f t="shared" si="49"/>
        <v>20.166073546856467</v>
      </c>
      <c r="Y91" s="92" t="s">
        <v>95</v>
      </c>
    </row>
    <row r="92" spans="3:26" ht="15" customHeight="1" x14ac:dyDescent="0.2">
      <c r="C92" s="5" t="s">
        <v>96</v>
      </c>
      <c r="D92" s="22">
        <v>2.65</v>
      </c>
      <c r="E92" s="22">
        <v>3.5</v>
      </c>
      <c r="F92" s="6">
        <f t="shared" si="44"/>
        <v>6.15</v>
      </c>
      <c r="G92" s="6">
        <v>15</v>
      </c>
      <c r="H92" s="6">
        <v>1.77</v>
      </c>
      <c r="I92" s="7">
        <v>0.33</v>
      </c>
      <c r="J92" s="40">
        <v>7743</v>
      </c>
      <c r="K92" s="40">
        <v>3</v>
      </c>
      <c r="L92" s="40">
        <v>72</v>
      </c>
      <c r="M92" s="40">
        <v>1051</v>
      </c>
      <c r="N92" s="40">
        <v>7815</v>
      </c>
      <c r="O92" s="40">
        <v>1054</v>
      </c>
      <c r="P92" s="48">
        <f t="shared" si="50"/>
        <v>8869</v>
      </c>
      <c r="Q92" s="39">
        <v>378</v>
      </c>
      <c r="R92" s="39">
        <v>85</v>
      </c>
      <c r="S92" s="39">
        <v>95</v>
      </c>
      <c r="T92" s="8">
        <f t="shared" si="45"/>
        <v>2.7268292682926827</v>
      </c>
      <c r="U92" s="8">
        <f t="shared" si="46"/>
        <v>1442.1138211382113</v>
      </c>
      <c r="V92" s="8">
        <f t="shared" si="47"/>
        <v>61.463414634146339</v>
      </c>
      <c r="W92" s="8">
        <f t="shared" si="48"/>
        <v>13.821138211382113</v>
      </c>
      <c r="X92" s="31">
        <f t="shared" si="49"/>
        <v>15.447154471544714</v>
      </c>
      <c r="Y92" s="92" t="s">
        <v>97</v>
      </c>
    </row>
    <row r="93" spans="3:26" ht="15" customHeight="1" x14ac:dyDescent="0.2">
      <c r="C93" s="5" t="s">
        <v>98</v>
      </c>
      <c r="D93" s="6">
        <v>0.35</v>
      </c>
      <c r="E93" s="6"/>
      <c r="F93" s="6">
        <f t="shared" si="44"/>
        <v>0.35</v>
      </c>
      <c r="G93" s="6"/>
      <c r="H93" s="6"/>
      <c r="I93" s="7"/>
      <c r="J93" s="40"/>
      <c r="K93" s="40"/>
      <c r="L93" s="40"/>
      <c r="M93" s="40"/>
      <c r="N93" s="40"/>
      <c r="O93" s="40"/>
      <c r="P93" s="48">
        <f t="shared" si="50"/>
        <v>0</v>
      </c>
      <c r="Q93" s="39">
        <v>0</v>
      </c>
      <c r="R93" s="39"/>
      <c r="S93" s="39"/>
      <c r="T93" s="8">
        <f t="shared" si="45"/>
        <v>0</v>
      </c>
      <c r="U93" s="8">
        <f t="shared" si="46"/>
        <v>0</v>
      </c>
      <c r="V93" s="8">
        <f t="shared" si="47"/>
        <v>0</v>
      </c>
      <c r="W93" s="8">
        <f t="shared" si="48"/>
        <v>0</v>
      </c>
      <c r="X93" s="31">
        <f t="shared" si="49"/>
        <v>0</v>
      </c>
    </row>
    <row r="94" spans="3:26" ht="15" customHeight="1" thickBot="1" x14ac:dyDescent="0.25">
      <c r="C94" s="5" t="s">
        <v>131</v>
      </c>
      <c r="D94" s="6"/>
      <c r="E94" s="6"/>
      <c r="F94" s="6"/>
      <c r="G94" s="6"/>
      <c r="H94" s="6"/>
      <c r="I94" s="7"/>
      <c r="J94" s="49">
        <v>531</v>
      </c>
      <c r="K94" s="49"/>
      <c r="L94" s="49">
        <v>72</v>
      </c>
      <c r="M94" s="49"/>
      <c r="N94" s="49">
        <f t="shared" ref="N94:O94" si="52">(J94+L94)</f>
        <v>603</v>
      </c>
      <c r="O94" s="49">
        <f t="shared" si="52"/>
        <v>0</v>
      </c>
      <c r="P94" s="48">
        <f t="shared" si="50"/>
        <v>603</v>
      </c>
      <c r="Q94" s="39"/>
      <c r="R94" s="39"/>
      <c r="S94" s="39"/>
      <c r="T94" s="8" t="str">
        <f t="shared" si="45"/>
        <v>-</v>
      </c>
      <c r="U94" s="8" t="str">
        <f t="shared" si="46"/>
        <v>-</v>
      </c>
      <c r="V94" s="8" t="str">
        <f t="shared" si="47"/>
        <v>-</v>
      </c>
      <c r="W94" s="8" t="str">
        <f t="shared" si="48"/>
        <v>-</v>
      </c>
      <c r="X94" s="31" t="str">
        <f t="shared" si="49"/>
        <v>-</v>
      </c>
      <c r="Y94" s="92" t="s">
        <v>132</v>
      </c>
    </row>
    <row r="95" spans="3:26" ht="13.5" thickBot="1" x14ac:dyDescent="0.25">
      <c r="C95" s="15" t="s">
        <v>99</v>
      </c>
      <c r="D95" s="16">
        <f t="shared" ref="D95:I95" si="53">SUM(D89:D93)</f>
        <v>8.75</v>
      </c>
      <c r="E95" s="16">
        <f t="shared" si="53"/>
        <v>15.18</v>
      </c>
      <c r="F95" s="16">
        <f t="shared" si="53"/>
        <v>23.93</v>
      </c>
      <c r="G95" s="16">
        <f t="shared" si="53"/>
        <v>75.849999999999994</v>
      </c>
      <c r="H95" s="16">
        <f t="shared" si="53"/>
        <v>9.5300000000000011</v>
      </c>
      <c r="I95" s="16">
        <f t="shared" si="53"/>
        <v>18.169999999999998</v>
      </c>
      <c r="J95" s="47">
        <f>SUM(J89:J94)</f>
        <v>24730</v>
      </c>
      <c r="K95" s="47">
        <f>SUM(K89:K93)</f>
        <v>2693</v>
      </c>
      <c r="L95" s="47">
        <f>SUM(L89:L94)</f>
        <v>351</v>
      </c>
      <c r="M95" s="47">
        <f>SUM(M89:M93)</f>
        <v>1620</v>
      </c>
      <c r="N95" s="47">
        <f>SUM(N89:N94)</f>
        <v>25081</v>
      </c>
      <c r="O95" s="47">
        <f>SUM(O89:O94)</f>
        <v>4313</v>
      </c>
      <c r="P95" s="47">
        <f t="shared" si="50"/>
        <v>29394</v>
      </c>
      <c r="Q95" s="47">
        <f>SUM(Q89:Q93)</f>
        <v>1027</v>
      </c>
      <c r="R95" s="47">
        <f>SUM(R89:R93)</f>
        <v>199</v>
      </c>
      <c r="S95" s="82">
        <f>SUM(S89:S93)</f>
        <v>326</v>
      </c>
      <c r="T95" s="76">
        <f t="shared" ref="T95" si="54">IF(($D95+$E95)=0,"-",(+G95+H95)/($D95+$E95))</f>
        <v>3.5679063936481401</v>
      </c>
      <c r="U95" s="76">
        <f t="shared" ref="U95" si="55">IF(($D95+$E95)=0,"-",(+P95)/($D95+$E95))</f>
        <v>1228.332636857501</v>
      </c>
      <c r="V95" s="76">
        <f t="shared" ref="V95" si="56">IF(($D95+$E95)=0,"-",(+Q95)/($D95+$E95))</f>
        <v>42.916840785624743</v>
      </c>
      <c r="W95" s="76">
        <f t="shared" ref="W95" si="57">IF(($D95+$E95)=0,"-",(+R95)/($D95+$E95))</f>
        <v>8.3159214375261179</v>
      </c>
      <c r="X95" s="76">
        <f t="shared" ref="X95" si="58">IF(($D95+$E95)=0,"-",(+S95)/($D95+$E95))</f>
        <v>13.623067279565399</v>
      </c>
    </row>
    <row r="98" spans="3:27" ht="15.75" x14ac:dyDescent="0.2">
      <c r="C98" s="102" t="s">
        <v>100</v>
      </c>
      <c r="D98" s="103"/>
      <c r="E98" s="103"/>
      <c r="F98" s="103"/>
      <c r="G98" s="103"/>
      <c r="H98" s="103"/>
      <c r="I98" s="103"/>
      <c r="J98" s="103"/>
      <c r="K98" s="103"/>
      <c r="L98" s="103"/>
      <c r="M98" s="103"/>
      <c r="N98" s="103"/>
      <c r="O98" s="103"/>
      <c r="P98" s="103"/>
      <c r="Q98" s="103"/>
      <c r="R98" s="103"/>
      <c r="S98" s="103"/>
      <c r="T98" s="103"/>
      <c r="U98" s="103"/>
      <c r="V98" s="103"/>
      <c r="W98" s="103"/>
      <c r="X98" s="103"/>
      <c r="Y98" s="103"/>
      <c r="Z98" s="103"/>
    </row>
    <row r="99" spans="3:27" ht="16.5" thickBot="1" x14ac:dyDescent="0.25">
      <c r="C99" s="100" t="s">
        <v>142</v>
      </c>
      <c r="D99" s="101"/>
      <c r="E99" s="101"/>
      <c r="F99" s="101"/>
      <c r="G99" s="101"/>
      <c r="H99" s="101"/>
      <c r="I99" s="101"/>
      <c r="J99" s="101"/>
      <c r="K99" s="101"/>
      <c r="L99" s="101"/>
      <c r="M99" s="101"/>
      <c r="N99" s="101"/>
      <c r="O99" s="101"/>
      <c r="P99" s="101"/>
      <c r="Q99" s="101"/>
      <c r="R99" s="101"/>
      <c r="S99" s="101"/>
      <c r="T99" s="98" t="s">
        <v>143</v>
      </c>
      <c r="U99" s="98"/>
      <c r="V99" s="98"/>
      <c r="W99" s="98"/>
      <c r="X99" s="98"/>
      <c r="Y99" s="67"/>
      <c r="Z99" s="67"/>
    </row>
    <row r="100" spans="3:27" ht="63.75" customHeight="1" x14ac:dyDescent="0.2">
      <c r="C100" s="1" t="str">
        <f>C4</f>
        <v>Academic Area</v>
      </c>
      <c r="D100" s="23" t="s">
        <v>1</v>
      </c>
      <c r="E100" s="23" t="s">
        <v>2</v>
      </c>
      <c r="F100" s="4" t="s">
        <v>125</v>
      </c>
      <c r="G100" s="4" t="s">
        <v>3</v>
      </c>
      <c r="H100" s="4" t="s">
        <v>4</v>
      </c>
      <c r="I100" s="83" t="s">
        <v>5</v>
      </c>
      <c r="J100" s="23" t="s">
        <v>115</v>
      </c>
      <c r="K100" s="23" t="s">
        <v>116</v>
      </c>
      <c r="L100" s="23" t="s">
        <v>117</v>
      </c>
      <c r="M100" s="23" t="s">
        <v>118</v>
      </c>
      <c r="N100" s="23" t="s">
        <v>119</v>
      </c>
      <c r="O100" s="23" t="s">
        <v>120</v>
      </c>
      <c r="P100" s="23" t="s">
        <v>6</v>
      </c>
      <c r="Q100" s="23" t="s">
        <v>7</v>
      </c>
      <c r="R100" s="23" t="s">
        <v>8</v>
      </c>
      <c r="S100" s="30" t="s">
        <v>124</v>
      </c>
      <c r="T100" s="65" t="str">
        <f t="shared" ref="T100:Y100" si="59">T4</f>
        <v>Faculty &amp; Adjunct to Staff FTE (Classified &amp; Exempt)</v>
      </c>
      <c r="U100" s="65" t="str">
        <f t="shared" si="59"/>
        <v xml:space="preserve">Credit Hours per Staff FTE(Classified &amp; Exempt) </v>
      </c>
      <c r="V100" s="65" t="str">
        <f t="shared" si="59"/>
        <v xml:space="preserve">Majors  per Staff FTE(Classified &amp; Exempt) </v>
      </c>
      <c r="W100" s="65" t="str">
        <f t="shared" si="59"/>
        <v xml:space="preserve">Minors  per Staff FTE(Classified &amp; Exempt) </v>
      </c>
      <c r="X100" s="65" t="str">
        <f t="shared" si="59"/>
        <v>Number of Graduate Students per Staff FTE (Classified &amp; Exempt)</v>
      </c>
      <c r="Y100" s="4" t="str">
        <f t="shared" si="59"/>
        <v xml:space="preserve">Notes </v>
      </c>
      <c r="Z100" s="4"/>
    </row>
    <row r="101" spans="3:27" ht="15" customHeight="1" thickBot="1" x14ac:dyDescent="0.25">
      <c r="C101" s="5" t="s">
        <v>101</v>
      </c>
      <c r="D101" s="25">
        <v>25.5</v>
      </c>
      <c r="E101" s="25">
        <v>5</v>
      </c>
      <c r="F101" s="6">
        <f t="shared" ref="F101" si="60">SUM(D101:E101)</f>
        <v>30.5</v>
      </c>
      <c r="G101" s="25">
        <v>18.600000000000001</v>
      </c>
      <c r="H101" s="6"/>
      <c r="I101" s="24">
        <v>0</v>
      </c>
      <c r="J101" s="6"/>
      <c r="K101" s="6"/>
      <c r="L101" s="6"/>
      <c r="M101" s="6"/>
      <c r="N101" s="6"/>
      <c r="O101" s="6"/>
      <c r="P101" s="6"/>
      <c r="Q101" s="6">
        <v>0</v>
      </c>
      <c r="R101" s="6">
        <v>0</v>
      </c>
      <c r="S101" s="6">
        <v>0</v>
      </c>
      <c r="T101" s="89" t="s">
        <v>102</v>
      </c>
      <c r="U101" s="89"/>
      <c r="V101" s="89"/>
      <c r="W101" s="89"/>
      <c r="X101" s="89"/>
      <c r="Y101" s="92" t="s">
        <v>103</v>
      </c>
    </row>
    <row r="102" spans="3:27" ht="15" customHeight="1" thickBot="1" x14ac:dyDescent="0.25">
      <c r="C102" s="15" t="s">
        <v>101</v>
      </c>
      <c r="D102" s="16">
        <f>D101</f>
        <v>25.5</v>
      </c>
      <c r="E102" s="16">
        <f t="shared" ref="E102:S102" si="61">E101</f>
        <v>5</v>
      </c>
      <c r="F102" s="16">
        <f t="shared" si="61"/>
        <v>30.5</v>
      </c>
      <c r="G102" s="16">
        <f t="shared" si="61"/>
        <v>18.600000000000001</v>
      </c>
      <c r="H102" s="16">
        <f t="shared" si="61"/>
        <v>0</v>
      </c>
      <c r="I102" s="16">
        <f t="shared" si="61"/>
        <v>0</v>
      </c>
      <c r="J102" s="16">
        <f t="shared" si="61"/>
        <v>0</v>
      </c>
      <c r="K102" s="16">
        <f t="shared" si="61"/>
        <v>0</v>
      </c>
      <c r="L102" s="16">
        <f t="shared" si="61"/>
        <v>0</v>
      </c>
      <c r="M102" s="16">
        <f t="shared" si="61"/>
        <v>0</v>
      </c>
      <c r="N102" s="16">
        <f t="shared" si="61"/>
        <v>0</v>
      </c>
      <c r="O102" s="16">
        <f t="shared" si="61"/>
        <v>0</v>
      </c>
      <c r="P102" s="16">
        <f t="shared" si="61"/>
        <v>0</v>
      </c>
      <c r="Q102" s="16">
        <f t="shared" si="61"/>
        <v>0</v>
      </c>
      <c r="R102" s="16">
        <f t="shared" si="61"/>
        <v>0</v>
      </c>
      <c r="S102" s="53">
        <f t="shared" si="61"/>
        <v>0</v>
      </c>
      <c r="T102" s="88">
        <v>0</v>
      </c>
      <c r="U102" s="88"/>
      <c r="V102" s="88"/>
      <c r="W102" s="88">
        <v>0</v>
      </c>
      <c r="X102" s="88">
        <v>0</v>
      </c>
    </row>
    <row r="104" spans="3:27" ht="15.75" x14ac:dyDescent="0.2">
      <c r="C104" s="102" t="s">
        <v>104</v>
      </c>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row>
    <row r="105" spans="3:27" ht="16.5" thickBot="1" x14ac:dyDescent="0.25">
      <c r="C105" s="100" t="s">
        <v>142</v>
      </c>
      <c r="D105" s="101"/>
      <c r="E105" s="101"/>
      <c r="F105" s="101"/>
      <c r="G105" s="101"/>
      <c r="H105" s="101"/>
      <c r="I105" s="101"/>
      <c r="J105" s="101"/>
      <c r="K105" s="101"/>
      <c r="L105" s="101"/>
      <c r="M105" s="101"/>
      <c r="N105" s="101"/>
      <c r="O105" s="101"/>
      <c r="P105" s="101"/>
      <c r="Q105" s="101"/>
      <c r="R105" s="101"/>
      <c r="S105" s="101"/>
      <c r="T105" s="98" t="s">
        <v>143</v>
      </c>
      <c r="U105" s="98"/>
      <c r="V105" s="98"/>
      <c r="W105" s="98"/>
      <c r="X105" s="98"/>
      <c r="Y105" s="67"/>
      <c r="Z105" s="67"/>
    </row>
    <row r="106" spans="3:27" ht="62.25" customHeight="1" x14ac:dyDescent="0.2">
      <c r="C106" s="1" t="str">
        <f>$C$4</f>
        <v>Academic Area</v>
      </c>
      <c r="D106" s="23" t="s">
        <v>1</v>
      </c>
      <c r="E106" s="23" t="s">
        <v>2</v>
      </c>
      <c r="F106" s="4" t="s">
        <v>125</v>
      </c>
      <c r="G106" s="4" t="s">
        <v>3</v>
      </c>
      <c r="H106" s="4" t="s">
        <v>4</v>
      </c>
      <c r="I106" s="83" t="s">
        <v>5</v>
      </c>
      <c r="J106" s="23" t="s">
        <v>115</v>
      </c>
      <c r="K106" s="23" t="s">
        <v>116</v>
      </c>
      <c r="L106" s="23" t="s">
        <v>117</v>
      </c>
      <c r="M106" s="23" t="s">
        <v>118</v>
      </c>
      <c r="N106" s="23" t="s">
        <v>119</v>
      </c>
      <c r="O106" s="23" t="s">
        <v>120</v>
      </c>
      <c r="P106" s="23" t="s">
        <v>6</v>
      </c>
      <c r="Q106" s="23" t="s">
        <v>7</v>
      </c>
      <c r="R106" s="23" t="s">
        <v>8</v>
      </c>
      <c r="S106" s="30" t="s">
        <v>124</v>
      </c>
      <c r="T106" s="65" t="str">
        <f>+T4</f>
        <v>Faculty &amp; Adjunct to Staff FTE (Classified &amp; Exempt)</v>
      </c>
      <c r="U106" s="65" t="str">
        <f>+U4</f>
        <v xml:space="preserve">Credit Hours per Staff FTE(Classified &amp; Exempt) </v>
      </c>
      <c r="V106" s="65" t="str">
        <f>+V4</f>
        <v xml:space="preserve">Majors  per Staff FTE(Classified &amp; Exempt) </v>
      </c>
      <c r="W106" s="65" t="str">
        <f>+W4</f>
        <v xml:space="preserve">Minors  per Staff FTE(Classified &amp; Exempt) </v>
      </c>
      <c r="X106" s="65" t="str">
        <f>+X4</f>
        <v>Number of Graduate Students per Staff FTE (Classified &amp; Exempt)</v>
      </c>
      <c r="Y106" s="4" t="s">
        <v>9</v>
      </c>
      <c r="Z106" s="4"/>
    </row>
    <row r="107" spans="3:27" ht="15" customHeight="1" x14ac:dyDescent="0.2">
      <c r="C107" s="5" t="s">
        <v>105</v>
      </c>
      <c r="D107" s="25">
        <v>6</v>
      </c>
      <c r="E107" s="25">
        <v>10</v>
      </c>
      <c r="F107" s="6">
        <f t="shared" ref="F107:F108" si="62">SUM(D107:E107)</f>
        <v>16</v>
      </c>
      <c r="G107" s="25">
        <v>0</v>
      </c>
      <c r="H107" s="6">
        <v>0</v>
      </c>
      <c r="I107" s="13">
        <v>1.99</v>
      </c>
      <c r="J107" s="7"/>
      <c r="K107" s="7"/>
      <c r="L107" s="7"/>
      <c r="M107" s="7"/>
      <c r="N107" s="7"/>
      <c r="O107" s="7"/>
      <c r="P107" s="6"/>
      <c r="Q107" s="6"/>
      <c r="R107" s="6"/>
      <c r="S107" s="6"/>
      <c r="T107" s="31" t="s">
        <v>102</v>
      </c>
      <c r="U107" s="31"/>
      <c r="V107" s="31"/>
      <c r="W107" s="31"/>
      <c r="X107" s="31"/>
      <c r="Y107" s="92" t="s">
        <v>106</v>
      </c>
      <c r="Z107" s="68"/>
    </row>
    <row r="108" spans="3:27" ht="15" customHeight="1" thickBot="1" x14ac:dyDescent="0.25">
      <c r="C108" s="5" t="s">
        <v>107</v>
      </c>
      <c r="D108" s="25"/>
      <c r="E108" s="25"/>
      <c r="F108" s="6">
        <f t="shared" si="62"/>
        <v>0</v>
      </c>
      <c r="G108" s="25">
        <v>0</v>
      </c>
      <c r="H108" s="6">
        <v>0</v>
      </c>
      <c r="I108" s="13">
        <v>0.5</v>
      </c>
      <c r="J108" s="7"/>
      <c r="K108" s="7"/>
      <c r="L108" s="7"/>
      <c r="M108" s="7"/>
      <c r="N108" s="7"/>
      <c r="O108" s="7"/>
      <c r="P108" s="6">
        <v>0</v>
      </c>
      <c r="Q108" s="6"/>
      <c r="R108" s="6"/>
      <c r="S108" s="6"/>
      <c r="T108" s="81" t="s">
        <v>102</v>
      </c>
      <c r="U108" s="81"/>
      <c r="V108" s="81"/>
      <c r="W108" s="81"/>
      <c r="X108" s="81"/>
      <c r="Y108" s="68" t="s">
        <v>108</v>
      </c>
      <c r="Z108" s="25">
        <v>1</v>
      </c>
      <c r="AA108" s="27"/>
    </row>
    <row r="109" spans="3:27" ht="15" customHeight="1" thickBot="1" x14ac:dyDescent="0.25">
      <c r="C109" s="15" t="s">
        <v>104</v>
      </c>
      <c r="D109" s="16">
        <f>SUM(D107:D108)</f>
        <v>6</v>
      </c>
      <c r="E109" s="16">
        <f t="shared" ref="E109:S109" si="63">SUM(E107:E108)</f>
        <v>10</v>
      </c>
      <c r="F109" s="16">
        <f t="shared" si="63"/>
        <v>16</v>
      </c>
      <c r="G109" s="16">
        <f t="shared" si="63"/>
        <v>0</v>
      </c>
      <c r="H109" s="16">
        <f t="shared" si="63"/>
        <v>0</v>
      </c>
      <c r="I109" s="16">
        <f t="shared" si="63"/>
        <v>2.4900000000000002</v>
      </c>
      <c r="J109" s="16">
        <f t="shared" si="63"/>
        <v>0</v>
      </c>
      <c r="K109" s="16">
        <f t="shared" si="63"/>
        <v>0</v>
      </c>
      <c r="L109" s="16">
        <f t="shared" si="63"/>
        <v>0</v>
      </c>
      <c r="M109" s="16">
        <f t="shared" si="63"/>
        <v>0</v>
      </c>
      <c r="N109" s="16">
        <f t="shared" si="63"/>
        <v>0</v>
      </c>
      <c r="O109" s="16">
        <f t="shared" si="63"/>
        <v>0</v>
      </c>
      <c r="P109" s="16">
        <f t="shared" si="63"/>
        <v>0</v>
      </c>
      <c r="Q109" s="16">
        <f t="shared" si="63"/>
        <v>0</v>
      </c>
      <c r="R109" s="16">
        <f t="shared" si="63"/>
        <v>0</v>
      </c>
      <c r="S109" s="53">
        <f t="shared" si="63"/>
        <v>0</v>
      </c>
      <c r="T109" s="88">
        <f t="shared" ref="T109:X109" si="64">SUM(T107:T108)</f>
        <v>0</v>
      </c>
      <c r="U109" s="88"/>
      <c r="V109" s="88"/>
      <c r="W109" s="88">
        <f t="shared" si="64"/>
        <v>0</v>
      </c>
      <c r="X109" s="88">
        <f t="shared" si="64"/>
        <v>0</v>
      </c>
      <c r="Y109" s="68" t="s">
        <v>109</v>
      </c>
      <c r="Z109" s="25">
        <v>1</v>
      </c>
      <c r="AA109" s="27"/>
    </row>
    <row r="110" spans="3:27" ht="13.5" thickBot="1" x14ac:dyDescent="0.25">
      <c r="Y110" s="68" t="s">
        <v>110</v>
      </c>
      <c r="Z110" s="25">
        <v>1</v>
      </c>
      <c r="AA110" s="27"/>
    </row>
    <row r="111" spans="3:27" ht="13.5" thickBot="1" x14ac:dyDescent="0.25">
      <c r="C111" s="15" t="s">
        <v>149</v>
      </c>
      <c r="D111" s="16">
        <f>SUM(D109,D102,D95,D84,D62,D46,D21)</f>
        <v>83.410000000000011</v>
      </c>
      <c r="E111" s="16">
        <f t="shared" ref="E111:S111" si="65">SUM(E109,E102,E95,E84,E62,E46,E21)</f>
        <v>85.72</v>
      </c>
      <c r="F111" s="16">
        <f t="shared" si="65"/>
        <v>169.13</v>
      </c>
      <c r="G111" s="16">
        <f t="shared" si="65"/>
        <v>505.5</v>
      </c>
      <c r="H111" s="16">
        <f t="shared" si="65"/>
        <v>50.160000000000011</v>
      </c>
      <c r="I111" s="16">
        <f t="shared" si="65"/>
        <v>115.03999999999999</v>
      </c>
      <c r="J111" s="36">
        <f t="shared" si="65"/>
        <v>236784</v>
      </c>
      <c r="K111" s="36">
        <f t="shared" si="65"/>
        <v>21481</v>
      </c>
      <c r="L111" s="36">
        <f t="shared" si="65"/>
        <v>18670</v>
      </c>
      <c r="M111" s="36">
        <f t="shared" si="65"/>
        <v>33279</v>
      </c>
      <c r="N111" s="36">
        <f t="shared" si="65"/>
        <v>255454</v>
      </c>
      <c r="O111" s="36">
        <f t="shared" si="65"/>
        <v>54747</v>
      </c>
      <c r="P111" s="36">
        <f t="shared" si="65"/>
        <v>310430</v>
      </c>
      <c r="Q111" s="36">
        <f t="shared" si="65"/>
        <v>10095</v>
      </c>
      <c r="R111" s="36">
        <f t="shared" si="65"/>
        <v>2701</v>
      </c>
      <c r="S111" s="36">
        <f t="shared" si="65"/>
        <v>3430</v>
      </c>
      <c r="T111" s="76">
        <f t="shared" ref="T111" si="66">IF(($D111+$E111)=0,"-",(+G111+H111)/($D111+$E111))</f>
        <v>3.2854017619582567</v>
      </c>
      <c r="U111" s="76">
        <f t="shared" ref="U111" si="67">IF(($D111+$E111)=0,"-",(+P111)/($D111+$E111))</f>
        <v>1835.4520191568615</v>
      </c>
      <c r="V111" s="76">
        <f t="shared" ref="V111" si="68">IF(($D111+$E111)=0,"-",(+Q111)/($D111+$E111))</f>
        <v>59.687814107491278</v>
      </c>
      <c r="W111" s="76">
        <f t="shared" ref="W111" si="69">IF(($D111+$E111)=0,"-",(+R111)/($D111+$E111))</f>
        <v>15.969963933069238</v>
      </c>
      <c r="X111" s="76">
        <f t="shared" ref="X111" si="70">IF(($D111+$E111)=0,"-",(+S111)/($D111+$E111))</f>
        <v>20.280257789865786</v>
      </c>
      <c r="Y111" s="68" t="s">
        <v>111</v>
      </c>
      <c r="Z111" s="25">
        <v>1</v>
      </c>
      <c r="AA111" s="27"/>
    </row>
    <row r="112" spans="3:27" x14ac:dyDescent="0.2">
      <c r="Y112" s="68" t="s">
        <v>112</v>
      </c>
      <c r="Z112" s="25">
        <v>1</v>
      </c>
      <c r="AA112" s="27"/>
    </row>
    <row r="113" spans="3:29" x14ac:dyDescent="0.2">
      <c r="C113" s="68" t="s">
        <v>141</v>
      </c>
      <c r="D113" s="68"/>
      <c r="E113" s="68"/>
      <c r="F113" s="68"/>
      <c r="G113" s="68"/>
      <c r="H113" s="68"/>
      <c r="I113" s="68"/>
      <c r="J113" s="68"/>
      <c r="K113" s="68"/>
      <c r="L113" s="68"/>
      <c r="M113" s="68"/>
      <c r="N113" s="68"/>
      <c r="O113" s="68"/>
      <c r="Y113" s="68" t="s">
        <v>150</v>
      </c>
      <c r="Z113" s="25">
        <v>1</v>
      </c>
      <c r="AA113" s="27"/>
    </row>
    <row r="114" spans="3:29" x14ac:dyDescent="0.2">
      <c r="C114" s="68" t="s">
        <v>144</v>
      </c>
      <c r="D114" s="68"/>
      <c r="E114" s="68"/>
      <c r="F114" s="68"/>
      <c r="G114" s="68"/>
      <c r="H114" s="68"/>
      <c r="I114" s="68"/>
      <c r="J114" s="68"/>
      <c r="K114" s="68"/>
      <c r="L114" s="68"/>
      <c r="M114" s="68"/>
      <c r="N114" s="68"/>
      <c r="O114" s="68"/>
      <c r="Y114" s="68" t="s">
        <v>113</v>
      </c>
      <c r="Z114" s="25">
        <v>1</v>
      </c>
      <c r="AA114" s="27"/>
    </row>
    <row r="115" spans="3:29" x14ac:dyDescent="0.2">
      <c r="C115" s="68" t="s">
        <v>146</v>
      </c>
      <c r="D115" s="68"/>
      <c r="E115" s="68"/>
      <c r="F115" s="68"/>
      <c r="G115" s="68"/>
      <c r="H115" s="68"/>
      <c r="I115" s="68"/>
      <c r="J115" s="68"/>
      <c r="K115" s="68"/>
      <c r="L115" s="68"/>
      <c r="M115" s="68"/>
      <c r="N115" s="68"/>
      <c r="O115" s="68"/>
      <c r="Y115" s="68" t="s">
        <v>151</v>
      </c>
      <c r="Z115" s="25">
        <v>1</v>
      </c>
      <c r="AA115" s="27"/>
    </row>
    <row r="116" spans="3:29" x14ac:dyDescent="0.2">
      <c r="C116" s="68" t="s">
        <v>145</v>
      </c>
      <c r="D116" s="68"/>
      <c r="E116" s="68"/>
      <c r="F116" s="68"/>
      <c r="G116" s="68"/>
      <c r="H116" s="68"/>
      <c r="I116" s="68"/>
      <c r="J116" s="68"/>
      <c r="K116" s="68"/>
      <c r="L116" s="68"/>
      <c r="M116" s="68"/>
      <c r="N116" s="68"/>
      <c r="O116" s="68"/>
      <c r="Y116" s="68" t="s">
        <v>152</v>
      </c>
      <c r="Z116" s="25">
        <v>1</v>
      </c>
      <c r="AA116" s="27"/>
    </row>
    <row r="117" spans="3:29" x14ac:dyDescent="0.2">
      <c r="C117" s="68" t="s">
        <v>148</v>
      </c>
      <c r="D117" s="68"/>
      <c r="E117" s="68"/>
      <c r="F117" s="68"/>
      <c r="G117" s="68"/>
      <c r="H117" s="68"/>
      <c r="I117" s="68"/>
      <c r="J117" s="68"/>
      <c r="K117" s="68"/>
      <c r="L117" s="68"/>
      <c r="M117" s="68"/>
      <c r="N117" s="68"/>
      <c r="O117" s="68"/>
      <c r="Y117" s="68" t="s">
        <v>153</v>
      </c>
      <c r="Z117" s="25">
        <v>1</v>
      </c>
      <c r="AA117" s="27"/>
    </row>
    <row r="118" spans="3:29" x14ac:dyDescent="0.2">
      <c r="C118" s="68" t="s">
        <v>147</v>
      </c>
      <c r="D118" s="68"/>
      <c r="E118" s="68"/>
      <c r="F118" s="68"/>
      <c r="G118" s="68"/>
      <c r="H118" s="68"/>
      <c r="I118" s="68"/>
      <c r="J118" s="68"/>
      <c r="K118" s="68"/>
      <c r="L118" s="68"/>
      <c r="M118" s="68"/>
      <c r="N118" s="68"/>
      <c r="O118" s="68"/>
      <c r="Y118" s="68"/>
      <c r="Z118" s="27"/>
      <c r="AA118" s="27"/>
    </row>
    <row r="119" spans="3:29" ht="15" x14ac:dyDescent="0.2">
      <c r="C119" s="69"/>
      <c r="D119" s="69"/>
      <c r="E119" s="68"/>
      <c r="F119" s="68"/>
      <c r="G119" s="68"/>
      <c r="H119" s="68"/>
      <c r="I119" s="68"/>
      <c r="J119" s="68"/>
      <c r="K119" s="68"/>
      <c r="L119" s="68"/>
      <c r="M119" s="68"/>
      <c r="N119" s="68"/>
      <c r="O119" s="68"/>
      <c r="Y119" s="68"/>
      <c r="Z119" s="27"/>
      <c r="AA119" s="27"/>
    </row>
    <row r="124" spans="3:29" x14ac:dyDescent="0.2">
      <c r="Y124" s="97"/>
      <c r="Z124" s="26"/>
      <c r="AA124" s="26"/>
      <c r="AB124" s="27"/>
      <c r="AC124" s="27"/>
    </row>
    <row r="125" spans="3:29" x14ac:dyDescent="0.2">
      <c r="Y125" s="97"/>
      <c r="Z125" s="26"/>
      <c r="AA125" s="26"/>
      <c r="AB125" s="27"/>
      <c r="AC125" s="27"/>
    </row>
    <row r="126" spans="3:29" x14ac:dyDescent="0.2">
      <c r="Y126" s="97"/>
      <c r="Z126" s="26"/>
      <c r="AA126" s="26"/>
      <c r="AB126" s="27"/>
      <c r="AC126" s="27"/>
    </row>
    <row r="127" spans="3:29" x14ac:dyDescent="0.2">
      <c r="Y127" s="97"/>
      <c r="Z127" s="26"/>
      <c r="AA127" s="26"/>
      <c r="AB127" s="27"/>
      <c r="AC127" s="27"/>
    </row>
    <row r="128" spans="3:29" x14ac:dyDescent="0.2">
      <c r="Y128" s="97"/>
      <c r="Z128" s="26"/>
      <c r="AA128" s="26"/>
      <c r="AB128" s="27"/>
      <c r="AC128" s="27"/>
    </row>
    <row r="129" spans="25:29" x14ac:dyDescent="0.2">
      <c r="Y129" s="97"/>
      <c r="Z129" s="26"/>
      <c r="AA129" s="26"/>
      <c r="AB129" s="27"/>
      <c r="AC129" s="27"/>
    </row>
    <row r="130" spans="25:29" x14ac:dyDescent="0.2">
      <c r="Y130" s="97"/>
      <c r="Z130" s="26"/>
      <c r="AA130" s="26"/>
      <c r="AB130" s="27"/>
      <c r="AC130" s="27"/>
    </row>
    <row r="131" spans="25:29" x14ac:dyDescent="0.2">
      <c r="Y131" s="97"/>
      <c r="Z131" s="26"/>
      <c r="AA131" s="26"/>
      <c r="AB131" s="27"/>
      <c r="AC131" s="27"/>
    </row>
    <row r="132" spans="25:29" x14ac:dyDescent="0.2">
      <c r="Y132" s="97"/>
      <c r="Z132" s="26"/>
      <c r="AA132" s="26"/>
      <c r="AB132" s="27"/>
      <c r="AC132" s="27"/>
    </row>
    <row r="133" spans="25:29" x14ac:dyDescent="0.2">
      <c r="Y133" s="97"/>
      <c r="Z133" s="26"/>
      <c r="AA133" s="26"/>
      <c r="AB133" s="27"/>
      <c r="AC133" s="27"/>
    </row>
    <row r="134" spans="25:29" x14ac:dyDescent="0.2">
      <c r="Y134" s="97"/>
      <c r="Z134" s="26"/>
      <c r="AA134" s="26"/>
      <c r="AB134" s="27"/>
      <c r="AC134" s="27"/>
    </row>
    <row r="135" spans="25:29" x14ac:dyDescent="0.2">
      <c r="Y135" s="97"/>
      <c r="Z135" s="26"/>
      <c r="AA135" s="26"/>
      <c r="AB135" s="27"/>
      <c r="AC135" s="27"/>
    </row>
    <row r="136" spans="25:29" x14ac:dyDescent="0.2">
      <c r="Y136" s="97"/>
      <c r="Z136" s="26"/>
      <c r="AA136" s="26"/>
      <c r="AB136" s="27"/>
      <c r="AC136" s="27"/>
    </row>
    <row r="137" spans="25:29" x14ac:dyDescent="0.2">
      <c r="Y137" s="97"/>
      <c r="Z137" s="26"/>
      <c r="AA137" s="26"/>
      <c r="AB137" s="27"/>
      <c r="AC137" s="27"/>
    </row>
    <row r="138" spans="25:29" x14ac:dyDescent="0.2">
      <c r="Y138" s="97"/>
      <c r="Z138" s="26"/>
      <c r="AA138" s="26"/>
      <c r="AB138" s="27"/>
      <c r="AC138" s="27"/>
    </row>
    <row r="139" spans="25:29" x14ac:dyDescent="0.2">
      <c r="Y139" s="97"/>
      <c r="Z139" s="26"/>
      <c r="AA139" s="26"/>
      <c r="AB139" s="27"/>
      <c r="AC139" s="27"/>
    </row>
    <row r="140" spans="25:29" x14ac:dyDescent="0.2">
      <c r="Y140" s="97"/>
      <c r="Z140" s="26"/>
      <c r="AA140" s="26"/>
      <c r="AB140" s="27"/>
      <c r="AC140" s="27"/>
    </row>
    <row r="141" spans="25:29" x14ac:dyDescent="0.2">
      <c r="Y141" s="97"/>
      <c r="Z141" s="26"/>
      <c r="AA141" s="26"/>
      <c r="AB141" s="27"/>
      <c r="AC141" s="27"/>
    </row>
    <row r="142" spans="25:29" x14ac:dyDescent="0.2">
      <c r="Y142" s="97"/>
      <c r="Z142" s="26"/>
      <c r="AA142" s="26"/>
      <c r="AB142" s="27"/>
      <c r="AC142" s="27"/>
    </row>
    <row r="143" spans="25:29" x14ac:dyDescent="0.2">
      <c r="Y143" s="97"/>
      <c r="Z143" s="26"/>
      <c r="AA143" s="26"/>
      <c r="AB143" s="27"/>
      <c r="AC143" s="27"/>
    </row>
    <row r="144" spans="25:29" x14ac:dyDescent="0.2">
      <c r="Y144" s="97"/>
      <c r="Z144" s="26"/>
      <c r="AA144" s="26"/>
      <c r="AB144" s="27"/>
      <c r="AC144" s="27"/>
    </row>
  </sheetData>
  <mergeCells count="25">
    <mergeCell ref="C1:Y1"/>
    <mergeCell ref="C2:Z2"/>
    <mergeCell ref="C3:S3"/>
    <mergeCell ref="T3:X3"/>
    <mergeCell ref="C23:Z23"/>
    <mergeCell ref="C86:Z86"/>
    <mergeCell ref="Q69:Q70"/>
    <mergeCell ref="R69:R70"/>
    <mergeCell ref="S69:S70"/>
    <mergeCell ref="C105:S105"/>
    <mergeCell ref="T105:X105"/>
    <mergeCell ref="C104:Z104"/>
    <mergeCell ref="C98:Z98"/>
    <mergeCell ref="C87:S87"/>
    <mergeCell ref="T87:X87"/>
    <mergeCell ref="C99:S99"/>
    <mergeCell ref="T99:X99"/>
    <mergeCell ref="T24:X24"/>
    <mergeCell ref="C24:S24"/>
    <mergeCell ref="C49:S49"/>
    <mergeCell ref="T49:X49"/>
    <mergeCell ref="C65:S65"/>
    <mergeCell ref="T65:X65"/>
    <mergeCell ref="C48:Z48"/>
    <mergeCell ref="C64:Z64"/>
  </mergeCells>
  <pageMargins left="0.7" right="0.7" top="0.75" bottom="0.75" header="0.3" footer="0.3"/>
  <pageSetup paperSize="5" scale="44" fitToHeight="0" orientation="landscape" r:id="rId1"/>
  <headerFooter>
    <oddHeader xml:space="preserve">&amp;CAcademic Affairs Staffing 
(Colleges) </oddHeader>
    <oddFooter>&amp;LPage &amp;P of &amp;N&amp;R&amp;D&amp;T</oddFooter>
  </headerFooter>
  <rowBreaks count="2" manualBreakCount="2">
    <brk id="47" min="2" max="16" man="1"/>
    <brk id="85" min="2"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Y40"/>
  <sheetViews>
    <sheetView showGridLines="0" zoomScaleNormal="100" workbookViewId="0">
      <pane xSplit="3" ySplit="4" topLeftCell="J5" activePane="bottomRight" state="frozen"/>
      <selection pane="topRight" activeCell="D1" sqref="D1"/>
      <selection pane="bottomLeft" activeCell="A5" sqref="A5"/>
      <selection pane="bottomRight" activeCell="R20" sqref="R20"/>
    </sheetView>
  </sheetViews>
  <sheetFormatPr defaultRowHeight="12.75" x14ac:dyDescent="0.2"/>
  <cols>
    <col min="3" max="3" width="18.140625" customWidth="1"/>
    <col min="4" max="4" width="12.5703125" customWidth="1"/>
    <col min="5" max="5" width="10.140625" bestFit="1" customWidth="1"/>
    <col min="6" max="6" width="9.140625" bestFit="1" customWidth="1"/>
    <col min="7" max="7" width="10.140625" bestFit="1" customWidth="1"/>
    <col min="8" max="8" width="10.42578125" bestFit="1" customWidth="1"/>
    <col min="9" max="9" width="9.28515625" bestFit="1" customWidth="1"/>
    <col min="10" max="10" width="8.5703125" bestFit="1" customWidth="1"/>
    <col min="11" max="11" width="10" bestFit="1" customWidth="1"/>
    <col min="12" max="12" width="10.28515625" bestFit="1" customWidth="1"/>
    <col min="13" max="13" width="12.7109375" bestFit="1" customWidth="1"/>
    <col min="14" max="14" width="12" bestFit="1" customWidth="1"/>
    <col min="15" max="15" width="13.42578125" bestFit="1" customWidth="1"/>
    <col min="16" max="16" width="10.85546875" bestFit="1" customWidth="1"/>
    <col min="17" max="17" width="7.5703125" bestFit="1" customWidth="1"/>
    <col min="18" max="18" width="6.5703125" bestFit="1" customWidth="1"/>
    <col min="19" max="19" width="9.28515625" bestFit="1" customWidth="1"/>
    <col min="20" max="20" width="17" bestFit="1" customWidth="1"/>
    <col min="21" max="21" width="16.5703125" bestFit="1" customWidth="1"/>
    <col min="22" max="23" width="14.28515625" bestFit="1" customWidth="1"/>
    <col min="24" max="24" width="16.5703125" bestFit="1" customWidth="1"/>
  </cols>
  <sheetData>
    <row r="1" spans="3:25" ht="18" x14ac:dyDescent="0.25">
      <c r="C1" s="106" t="s">
        <v>154</v>
      </c>
      <c r="D1" s="106"/>
      <c r="E1" s="106"/>
      <c r="F1" s="106"/>
      <c r="G1" s="106"/>
      <c r="H1" s="106"/>
      <c r="I1" s="106"/>
      <c r="J1" s="106"/>
      <c r="K1" s="106"/>
      <c r="L1" s="106"/>
      <c r="M1" s="106"/>
      <c r="N1" s="106"/>
      <c r="O1" s="106"/>
      <c r="P1" s="106"/>
      <c r="Q1" s="106"/>
      <c r="R1" s="106"/>
      <c r="S1" s="106"/>
      <c r="T1" s="106"/>
      <c r="U1" s="106"/>
      <c r="V1" s="106"/>
      <c r="W1" s="106"/>
      <c r="X1" s="106"/>
      <c r="Y1" s="106"/>
    </row>
    <row r="2" spans="3:25" ht="15.75" x14ac:dyDescent="0.2">
      <c r="C2" s="107" t="s">
        <v>114</v>
      </c>
      <c r="D2" s="108"/>
      <c r="E2" s="108"/>
      <c r="F2" s="108"/>
      <c r="G2" s="108"/>
      <c r="H2" s="108"/>
      <c r="I2" s="108"/>
      <c r="J2" s="108"/>
      <c r="K2" s="108"/>
      <c r="L2" s="108"/>
      <c r="M2" s="108"/>
      <c r="N2" s="108"/>
      <c r="O2" s="108"/>
      <c r="P2" s="108"/>
      <c r="Q2" s="108"/>
      <c r="R2" s="108"/>
      <c r="S2" s="108"/>
      <c r="T2" s="108"/>
      <c r="U2" s="108"/>
      <c r="V2" s="108"/>
      <c r="W2" s="108"/>
      <c r="X2" s="108"/>
    </row>
    <row r="3" spans="3:25" ht="84.75" customHeight="1" x14ac:dyDescent="0.2">
      <c r="C3" s="1" t="str">
        <f>'All Sum wo V H'!C4</f>
        <v>Academic Area</v>
      </c>
      <c r="D3" s="1" t="str">
        <f>'All Sum wo V H'!D4</f>
        <v>Classified FTE</v>
      </c>
      <c r="E3" s="1" t="str">
        <f>'All Sum wo V H'!E4</f>
        <v>Exempt FTE</v>
      </c>
      <c r="F3" s="2" t="str">
        <f>'All Sum wo V H'!F4</f>
        <v>Total Staff</v>
      </c>
      <c r="G3" s="2" t="str">
        <f>'All Sum wo V H'!G4</f>
        <v>Faculty FTE</v>
      </c>
      <c r="H3" s="2" t="str">
        <f>'All Sum wo V H'!H4</f>
        <v>Adjunct FTE</v>
      </c>
      <c r="I3" s="3" t="str">
        <f>'All Sum wo V H'!I4</f>
        <v>GATA FTE</v>
      </c>
      <c r="J3" s="1" t="str">
        <f>'All Sum wo V H'!J4</f>
        <v>UG SCH</v>
      </c>
      <c r="K3" s="1" t="str">
        <f>'All Sum wo V H'!K4</f>
        <v>GRAD SCH</v>
      </c>
      <c r="L3" s="1" t="str">
        <f>'All Sum wo V H'!L4</f>
        <v>EC UG SCH</v>
      </c>
      <c r="M3" s="1" t="str">
        <f>'All Sum wo V H'!M4</f>
        <v>EC GRAD SCH</v>
      </c>
      <c r="N3" s="1" t="str">
        <f>'All Sum wo V H'!N4</f>
        <v>Total UG SCH</v>
      </c>
      <c r="O3" s="1" t="str">
        <f>'All Sum wo V H'!O4</f>
        <v>Total Grad SCH</v>
      </c>
      <c r="P3" s="23" t="str">
        <f>'All Sum wo V H'!P4</f>
        <v>Credit Hours Delivered</v>
      </c>
      <c r="Q3" s="23" t="str">
        <f>'All Sum wo V H'!Q4</f>
        <v xml:space="preserve">Majors </v>
      </c>
      <c r="R3" s="23" t="str">
        <f>'All Sum wo V H'!R4</f>
        <v xml:space="preserve">Minors </v>
      </c>
      <c r="S3" s="30" t="str">
        <f>'All Sum wo V H'!S4</f>
        <v xml:space="preserve"># Graduate Students </v>
      </c>
      <c r="T3" s="74" t="str">
        <f>'All Sum wo V H'!T4</f>
        <v>Faculty &amp; Adjunct to Staff FTE (Classified &amp; Exempt)</v>
      </c>
      <c r="U3" s="74" t="str">
        <f>'All Sum wo V H'!U4</f>
        <v xml:space="preserve">Credit Hours per Staff FTE(Classified &amp; Exempt) </v>
      </c>
      <c r="V3" s="74" t="str">
        <f>'All Sum wo V H'!V4</f>
        <v xml:space="preserve">Majors  per Staff FTE(Classified &amp; Exempt) </v>
      </c>
      <c r="W3" s="74" t="str">
        <f>'All Sum wo V H'!W4</f>
        <v xml:space="preserve">Minors  per Staff FTE(Classified &amp; Exempt) </v>
      </c>
      <c r="X3" s="74" t="str">
        <f>'All Sum wo V H'!X4</f>
        <v>Number of Graduate Students per Staff FTE (Classified &amp; Exempt)</v>
      </c>
    </row>
    <row r="4" spans="3:25" x14ac:dyDescent="0.2">
      <c r="C4" s="28"/>
      <c r="D4" s="28"/>
      <c r="E4" s="28"/>
      <c r="F4" s="28"/>
      <c r="G4" s="28"/>
      <c r="H4" s="28"/>
      <c r="I4" s="28"/>
      <c r="J4" s="28"/>
      <c r="K4" s="28"/>
      <c r="L4" s="28"/>
      <c r="M4" s="28"/>
      <c r="N4" s="28"/>
      <c r="O4" s="28"/>
      <c r="P4" s="27"/>
      <c r="Q4" s="54"/>
      <c r="R4" s="54"/>
      <c r="S4" s="71"/>
      <c r="T4" s="75"/>
      <c r="U4" s="75"/>
      <c r="V4" s="75"/>
      <c r="W4" s="75"/>
      <c r="X4" s="75"/>
    </row>
    <row r="5" spans="3:25" x14ac:dyDescent="0.2">
      <c r="C5" s="10" t="str">
        <f>'All Sum wo V H'!C21</f>
        <v>EBS</v>
      </c>
      <c r="D5" s="11">
        <f>'All Sum wo V H'!D21</f>
        <v>13.42</v>
      </c>
      <c r="E5" s="11">
        <f>'All Sum wo V H'!E21</f>
        <v>20.37</v>
      </c>
      <c r="F5" s="11">
        <f>'All Sum wo V H'!F21</f>
        <v>33.79</v>
      </c>
      <c r="G5" s="11">
        <f>'All Sum wo V H'!G21</f>
        <v>107.4</v>
      </c>
      <c r="H5" s="11">
        <f>'All Sum wo V H'!H21</f>
        <v>16.3</v>
      </c>
      <c r="I5" s="11">
        <f>'All Sum wo V H'!I21</f>
        <v>35.589999999999996</v>
      </c>
      <c r="J5" s="32">
        <f>'All Sum wo V H'!J21</f>
        <v>35071</v>
      </c>
      <c r="K5" s="32">
        <f>'All Sum wo V H'!K21</f>
        <v>10279</v>
      </c>
      <c r="L5" s="32">
        <f>'All Sum wo V H'!L21</f>
        <v>3490</v>
      </c>
      <c r="M5" s="32">
        <f>'All Sum wo V H'!M21</f>
        <v>22494</v>
      </c>
      <c r="N5" s="32">
        <f>'All Sum wo V H'!N21</f>
        <v>38561</v>
      </c>
      <c r="O5" s="32">
        <f>'All Sum wo V H'!O21</f>
        <v>32755</v>
      </c>
      <c r="P5" s="33">
        <f>'All Sum wo V H'!P21</f>
        <v>71316</v>
      </c>
      <c r="Q5" s="32">
        <f>'All Sum wo V H'!Q21</f>
        <v>1895</v>
      </c>
      <c r="R5" s="32">
        <f>'All Sum wo V H'!R21</f>
        <v>567</v>
      </c>
      <c r="S5" s="33">
        <f>'All Sum wo V H'!S21</f>
        <v>2051</v>
      </c>
      <c r="T5" s="93">
        <f>'All Sum wo V H'!T21</f>
        <v>3.660846404261616</v>
      </c>
      <c r="U5" s="93">
        <f>'All Sum wo V H'!U21</f>
        <v>2110.5652559928972</v>
      </c>
      <c r="V5" s="93">
        <f>'All Sum wo V H'!V21</f>
        <v>56.081680970701392</v>
      </c>
      <c r="W5" s="93">
        <f>'All Sum wo V H'!W21</f>
        <v>16.780112459307489</v>
      </c>
      <c r="X5" s="93">
        <f>'All Sum wo V H'!X21</f>
        <v>60.698431488606097</v>
      </c>
    </row>
    <row r="6" spans="3:25" x14ac:dyDescent="0.2">
      <c r="C6" s="28"/>
      <c r="D6" s="28"/>
      <c r="E6" s="28"/>
      <c r="F6" s="28"/>
      <c r="G6" s="28"/>
      <c r="H6" s="28"/>
      <c r="I6" s="28"/>
      <c r="J6" s="37"/>
      <c r="K6" s="37"/>
      <c r="L6" s="37"/>
      <c r="M6" s="37"/>
      <c r="N6" s="37"/>
      <c r="O6" s="37"/>
      <c r="P6" s="34"/>
      <c r="Q6" s="55"/>
      <c r="R6" s="55"/>
      <c r="S6" s="72"/>
      <c r="T6" s="75"/>
      <c r="U6" s="75"/>
      <c r="V6" s="75"/>
      <c r="W6" s="75"/>
      <c r="X6" s="75"/>
    </row>
    <row r="7" spans="3:25" x14ac:dyDescent="0.2">
      <c r="C7" s="29" t="str">
        <f>'All Sum wo V H'!C46</f>
        <v>HSS</v>
      </c>
      <c r="D7" s="11">
        <f>'All Sum wo V H'!D46</f>
        <v>9.89</v>
      </c>
      <c r="E7" s="11">
        <f>'All Sum wo V H'!E46</f>
        <v>5.92</v>
      </c>
      <c r="F7" s="11">
        <f>'All Sum wo V H'!F46</f>
        <v>15.81</v>
      </c>
      <c r="G7" s="11">
        <f>'All Sum wo V H'!G46</f>
        <v>121.25000000000001</v>
      </c>
      <c r="H7" s="11">
        <f>'All Sum wo V H'!H46</f>
        <v>8.6</v>
      </c>
      <c r="I7" s="11">
        <f>'All Sum wo V H'!I46</f>
        <v>13.440000000000001</v>
      </c>
      <c r="J7" s="32">
        <f>'All Sum wo V H'!J46</f>
        <v>78884</v>
      </c>
      <c r="K7" s="32">
        <f>'All Sum wo V H'!K46</f>
        <v>1061</v>
      </c>
      <c r="L7" s="32">
        <f>'All Sum wo V H'!L46</f>
        <v>3533</v>
      </c>
      <c r="M7" s="12">
        <f>'All Sum wo V H'!M46</f>
        <v>903</v>
      </c>
      <c r="N7" s="12">
        <f>'All Sum wo V H'!N46</f>
        <v>82417</v>
      </c>
      <c r="O7" s="12">
        <f>'All Sum wo V H'!O46</f>
        <v>1964</v>
      </c>
      <c r="P7" s="50">
        <f>'All Sum wo V H'!P46</f>
        <v>84381</v>
      </c>
      <c r="Q7" s="12">
        <f>'All Sum wo V H'!Q46</f>
        <v>2309</v>
      </c>
      <c r="R7" s="12">
        <f>'All Sum wo V H'!R46</f>
        <v>1193</v>
      </c>
      <c r="S7" s="50">
        <f>'All Sum wo V H'!S46</f>
        <v>95</v>
      </c>
      <c r="T7" s="93">
        <f>'All Sum wo V H'!T46</f>
        <v>8.2131562302340306</v>
      </c>
      <c r="U7" s="94">
        <f>'All Sum wo V H'!U46</f>
        <v>5337.1916508538898</v>
      </c>
      <c r="V7" s="94">
        <f>'All Sum wo V H'!V46</f>
        <v>146.04680581910182</v>
      </c>
      <c r="W7" s="94">
        <f>'All Sum wo V H'!W46</f>
        <v>75.458570524984182</v>
      </c>
      <c r="X7" s="94">
        <f>'All Sum wo V H'!X46</f>
        <v>6.0088551549652118</v>
      </c>
    </row>
    <row r="8" spans="3:25" x14ac:dyDescent="0.2">
      <c r="C8" s="28"/>
      <c r="D8" s="28"/>
      <c r="E8" s="28"/>
      <c r="F8" s="28"/>
      <c r="G8" s="28"/>
      <c r="H8" s="28"/>
      <c r="I8" s="28"/>
      <c r="J8" s="37"/>
      <c r="K8" s="37"/>
      <c r="L8" s="37"/>
      <c r="M8" s="37"/>
      <c r="N8" s="37"/>
      <c r="O8" s="37"/>
      <c r="P8" s="34"/>
      <c r="Q8" s="55"/>
      <c r="R8" s="55"/>
      <c r="S8" s="72"/>
      <c r="T8" s="75"/>
      <c r="U8" s="75"/>
      <c r="V8" s="75"/>
      <c r="W8" s="75"/>
      <c r="X8" s="75"/>
    </row>
    <row r="9" spans="3:25" x14ac:dyDescent="0.2">
      <c r="C9" s="15" t="str">
        <f>'All Sum wo V H'!C62</f>
        <v>MCB</v>
      </c>
      <c r="D9" s="16">
        <f>'All Sum wo V H'!D62</f>
        <v>4.6500000000000004</v>
      </c>
      <c r="E9" s="16">
        <f>'All Sum wo V H'!E62</f>
        <v>7</v>
      </c>
      <c r="F9" s="16">
        <f>'All Sum wo V H'!F62</f>
        <v>11.649999999999999</v>
      </c>
      <c r="G9" s="16">
        <f>'All Sum wo V H'!G62</f>
        <v>33.6</v>
      </c>
      <c r="H9" s="16">
        <f>'All Sum wo V H'!H62</f>
        <v>3.24</v>
      </c>
      <c r="I9" s="16">
        <f>'All Sum wo V H'!I62</f>
        <v>0.28999999999999998</v>
      </c>
      <c r="J9" s="36">
        <f>'All Sum wo V H'!J62</f>
        <v>21778</v>
      </c>
      <c r="K9" s="36">
        <f>'All Sum wo V H'!K62</f>
        <v>606</v>
      </c>
      <c r="L9" s="36">
        <f>'All Sum wo V H'!L62</f>
        <v>0</v>
      </c>
      <c r="M9" s="36">
        <f>'All Sum wo V H'!M62</f>
        <v>0</v>
      </c>
      <c r="N9" s="36">
        <f>'All Sum wo V H'!N62</f>
        <v>21778</v>
      </c>
      <c r="O9" s="36">
        <f>'All Sum wo V H'!O62</f>
        <v>611</v>
      </c>
      <c r="P9" s="51">
        <f>'All Sum wo V H'!P62</f>
        <v>22618</v>
      </c>
      <c r="Q9" s="36">
        <f>'All Sum wo V H'!Q62</f>
        <v>1141</v>
      </c>
      <c r="R9" s="36">
        <f>'All Sum wo V H'!R62</f>
        <v>269</v>
      </c>
      <c r="S9" s="51">
        <f>'All Sum wo V H'!S62</f>
        <v>47</v>
      </c>
      <c r="T9" s="93">
        <f>'All Sum wo V H'!T62</f>
        <v>3.1622317596566525</v>
      </c>
      <c r="U9" s="93">
        <f>'All Sum wo V H'!U62</f>
        <v>1941.4592274678112</v>
      </c>
      <c r="V9" s="93">
        <f>'All Sum wo V H'!V62</f>
        <v>97.939914163090123</v>
      </c>
      <c r="W9" s="93">
        <f>'All Sum wo V H'!W62</f>
        <v>23.090128755364805</v>
      </c>
      <c r="X9" s="93">
        <f>'All Sum wo V H'!X62</f>
        <v>4.0343347639484977</v>
      </c>
    </row>
    <row r="10" spans="3:25" x14ac:dyDescent="0.2">
      <c r="C10" s="28"/>
      <c r="D10" s="28"/>
      <c r="E10" s="28"/>
      <c r="F10" s="28"/>
      <c r="G10" s="28"/>
      <c r="H10" s="28"/>
      <c r="I10" s="28"/>
      <c r="J10" s="37"/>
      <c r="K10" s="37"/>
      <c r="L10" s="37"/>
      <c r="M10" s="37"/>
      <c r="N10" s="37"/>
      <c r="O10" s="37"/>
      <c r="P10" s="34"/>
      <c r="Q10" s="55"/>
      <c r="R10" s="55"/>
      <c r="S10" s="72"/>
      <c r="T10" s="75"/>
      <c r="U10" s="75"/>
      <c r="V10" s="75"/>
      <c r="W10" s="75"/>
      <c r="X10" s="75"/>
    </row>
    <row r="11" spans="3:25" x14ac:dyDescent="0.2">
      <c r="C11" s="15" t="str">
        <f>'All Sum wo V H'!C84</f>
        <v>NHS</v>
      </c>
      <c r="D11" s="16">
        <f>'All Sum wo V H'!D84</f>
        <v>15.200000000000001</v>
      </c>
      <c r="E11" s="16">
        <f>'All Sum wo V H'!E84</f>
        <v>22.25</v>
      </c>
      <c r="F11" s="16">
        <f>'All Sum wo V H'!F84</f>
        <v>37.450000000000003</v>
      </c>
      <c r="G11" s="16">
        <f>'All Sum wo V H'!G84</f>
        <v>148.80000000000001</v>
      </c>
      <c r="H11" s="16">
        <f>'All Sum wo V H'!H84</f>
        <v>12.49</v>
      </c>
      <c r="I11" s="16">
        <f>'All Sum wo V H'!I84</f>
        <v>45.059999999999995</v>
      </c>
      <c r="J11" s="36">
        <f>'All Sum wo V H'!J84</f>
        <v>76321</v>
      </c>
      <c r="K11" s="36">
        <f>'All Sum wo V H'!K84</f>
        <v>6842</v>
      </c>
      <c r="L11" s="36">
        <f>'All Sum wo V H'!L84</f>
        <v>11296</v>
      </c>
      <c r="M11" s="36">
        <f>'All Sum wo V H'!M84</f>
        <v>8262</v>
      </c>
      <c r="N11" s="36">
        <f>'All Sum wo V H'!N84</f>
        <v>87617</v>
      </c>
      <c r="O11" s="36">
        <f>'All Sum wo V H'!O84</f>
        <v>15104</v>
      </c>
      <c r="P11" s="51">
        <f>'All Sum wo V H'!P84</f>
        <v>102721</v>
      </c>
      <c r="Q11" s="36">
        <f>'All Sum wo V H'!Q84</f>
        <v>3723</v>
      </c>
      <c r="R11" s="36">
        <f>'All Sum wo V H'!R84</f>
        <v>473</v>
      </c>
      <c r="S11" s="51">
        <f>'All Sum wo V H'!S84</f>
        <v>911</v>
      </c>
      <c r="T11" s="93">
        <f>'All Sum wo V H'!T84</f>
        <v>4.3068090787716962</v>
      </c>
      <c r="U11" s="93">
        <f>'All Sum wo V H'!U84</f>
        <v>2742.8838451268357</v>
      </c>
      <c r="V11" s="93">
        <f>'All Sum wo V H'!V84</f>
        <v>99.412550066755671</v>
      </c>
      <c r="W11" s="93">
        <f>'All Sum wo V H'!W84</f>
        <v>12.630173564753003</v>
      </c>
      <c r="X11" s="93">
        <f>'All Sum wo V H'!X84</f>
        <v>24.32576769025367</v>
      </c>
    </row>
    <row r="12" spans="3:25" x14ac:dyDescent="0.2">
      <c r="C12" s="28"/>
      <c r="D12" s="28"/>
      <c r="E12" s="28"/>
      <c r="F12" s="28"/>
      <c r="G12" s="28"/>
      <c r="H12" s="28"/>
      <c r="I12" s="28"/>
      <c r="J12" s="37"/>
      <c r="K12" s="37"/>
      <c r="L12" s="37"/>
      <c r="M12" s="37"/>
      <c r="N12" s="37"/>
      <c r="O12" s="37"/>
      <c r="P12" s="34"/>
      <c r="Q12" s="55"/>
      <c r="R12" s="55"/>
      <c r="S12" s="72"/>
      <c r="T12" s="75"/>
      <c r="U12" s="75"/>
      <c r="V12" s="75"/>
      <c r="W12" s="75"/>
      <c r="X12" s="75"/>
    </row>
    <row r="13" spans="3:25" x14ac:dyDescent="0.2">
      <c r="C13" s="15" t="str">
        <f>'All Sum wo V H'!C95</f>
        <v>PVA</v>
      </c>
      <c r="D13" s="16">
        <f>'All Sum wo V H'!D95</f>
        <v>8.75</v>
      </c>
      <c r="E13" s="16">
        <f>'All Sum wo V H'!E95</f>
        <v>15.18</v>
      </c>
      <c r="F13" s="16">
        <f>'All Sum wo V H'!F95</f>
        <v>23.93</v>
      </c>
      <c r="G13" s="16">
        <f>'All Sum wo V H'!G95</f>
        <v>75.849999999999994</v>
      </c>
      <c r="H13" s="16">
        <f>'All Sum wo V H'!H95</f>
        <v>9.5300000000000011</v>
      </c>
      <c r="I13" s="16">
        <f>'All Sum wo V H'!I95</f>
        <v>18.169999999999998</v>
      </c>
      <c r="J13" s="36">
        <f>'All Sum wo V H'!J95</f>
        <v>24730</v>
      </c>
      <c r="K13" s="36">
        <f>'All Sum wo V H'!K95</f>
        <v>2693</v>
      </c>
      <c r="L13" s="36">
        <f>'All Sum wo V H'!L95</f>
        <v>351</v>
      </c>
      <c r="M13" s="36">
        <f>'All Sum wo V H'!M95</f>
        <v>1620</v>
      </c>
      <c r="N13" s="36">
        <f>'All Sum wo V H'!N95</f>
        <v>25081</v>
      </c>
      <c r="O13" s="36">
        <f>'All Sum wo V H'!O95</f>
        <v>4313</v>
      </c>
      <c r="P13" s="52">
        <f>'All Sum wo V H'!P95</f>
        <v>29394</v>
      </c>
      <c r="Q13" s="36">
        <f>'All Sum wo V H'!Q95</f>
        <v>1027</v>
      </c>
      <c r="R13" s="36">
        <f>'All Sum wo V H'!R95</f>
        <v>199</v>
      </c>
      <c r="S13" s="51">
        <f>'All Sum wo V H'!S95</f>
        <v>326</v>
      </c>
      <c r="T13" s="93">
        <f>'All Sum wo V H'!T95</f>
        <v>3.5679063936481401</v>
      </c>
      <c r="U13" s="93">
        <f>'All Sum wo V H'!U95</f>
        <v>1228.332636857501</v>
      </c>
      <c r="V13" s="93">
        <f>'All Sum wo V H'!V95</f>
        <v>42.916840785624743</v>
      </c>
      <c r="W13" s="93">
        <f>'All Sum wo V H'!W95</f>
        <v>8.3159214375261179</v>
      </c>
      <c r="X13" s="93">
        <f>'All Sum wo V H'!X95</f>
        <v>13.623067279565399</v>
      </c>
    </row>
    <row r="14" spans="3:25" x14ac:dyDescent="0.2">
      <c r="C14" s="28"/>
      <c r="D14" s="28"/>
      <c r="E14" s="28"/>
      <c r="F14" s="28"/>
      <c r="G14" s="28"/>
      <c r="H14" s="28"/>
      <c r="I14" s="28"/>
      <c r="J14" s="28"/>
      <c r="K14" s="28"/>
      <c r="L14" s="28"/>
      <c r="M14" s="28"/>
      <c r="N14" s="28"/>
      <c r="O14" s="28"/>
      <c r="P14" s="27"/>
      <c r="Q14" s="56"/>
      <c r="R14" s="56"/>
      <c r="S14" s="73"/>
      <c r="T14" s="75"/>
      <c r="U14" s="75"/>
      <c r="V14" s="75"/>
      <c r="W14" s="75"/>
      <c r="X14" s="75"/>
    </row>
    <row r="15" spans="3:25" x14ac:dyDescent="0.2">
      <c r="C15" s="15" t="str">
        <f>'All Sum wo V H'!C102</f>
        <v>Library Operations</v>
      </c>
      <c r="D15" s="16">
        <f>'All Sum wo V H'!D102</f>
        <v>25.5</v>
      </c>
      <c r="E15" s="16">
        <f>'All Sum wo V H'!E102</f>
        <v>5</v>
      </c>
      <c r="F15" s="16">
        <f>'All Sum wo V H'!F102</f>
        <v>30.5</v>
      </c>
      <c r="G15" s="16">
        <f>'All Sum wo V H'!G102</f>
        <v>18.600000000000001</v>
      </c>
      <c r="H15" s="16">
        <f>'All Sum wo V H'!H102</f>
        <v>0</v>
      </c>
      <c r="I15" s="16">
        <f>'All Sum wo V H'!I102</f>
        <v>0</v>
      </c>
      <c r="J15" s="16">
        <f>'All Sum wo V H'!J102</f>
        <v>0</v>
      </c>
      <c r="K15" s="16">
        <f>'All Sum wo V H'!K102</f>
        <v>0</v>
      </c>
      <c r="L15" s="16">
        <f>'All Sum wo V H'!L102</f>
        <v>0</v>
      </c>
      <c r="M15" s="16">
        <f>'All Sum wo V H'!M102</f>
        <v>0</v>
      </c>
      <c r="N15" s="16">
        <f>'All Sum wo V H'!N102</f>
        <v>0</v>
      </c>
      <c r="O15" s="16">
        <f>'All Sum wo V H'!O102</f>
        <v>0</v>
      </c>
      <c r="P15" s="53">
        <f>'All Sum wo V H'!P102</f>
        <v>0</v>
      </c>
      <c r="Q15" s="16">
        <f>'All Sum wo V H'!Q102</f>
        <v>0</v>
      </c>
      <c r="R15" s="16">
        <f>'All Sum wo V H'!R102</f>
        <v>0</v>
      </c>
      <c r="S15" s="53">
        <f>'All Sum wo V H'!S102</f>
        <v>0</v>
      </c>
      <c r="T15" s="95">
        <f>'All Sum wo V H'!T102</f>
        <v>0</v>
      </c>
      <c r="U15" s="95">
        <f>'All Sum wo V H'!U102</f>
        <v>0</v>
      </c>
      <c r="V15" s="95">
        <f>'All Sum wo V H'!V102</f>
        <v>0</v>
      </c>
      <c r="W15" s="95">
        <f>'All Sum wo V H'!W102</f>
        <v>0</v>
      </c>
      <c r="X15" s="95">
        <f>'All Sum wo V H'!X102</f>
        <v>0</v>
      </c>
    </row>
    <row r="16" spans="3:25" x14ac:dyDescent="0.2">
      <c r="C16" s="28"/>
      <c r="D16" s="28"/>
      <c r="E16" s="28"/>
      <c r="F16" s="28"/>
      <c r="G16" s="28"/>
      <c r="H16" s="28"/>
      <c r="I16" s="28"/>
      <c r="J16" s="28"/>
      <c r="K16" s="28"/>
      <c r="L16" s="28"/>
      <c r="M16" s="28"/>
      <c r="N16" s="28"/>
      <c r="O16" s="28"/>
      <c r="Q16" s="56"/>
      <c r="R16" s="56"/>
      <c r="S16" s="73"/>
      <c r="T16" s="75"/>
      <c r="U16" s="75"/>
      <c r="V16" s="75"/>
      <c r="W16" s="75"/>
      <c r="X16" s="75"/>
    </row>
    <row r="17" spans="3:24" ht="13.5" thickBot="1" x14ac:dyDescent="0.25">
      <c r="C17" s="15" t="str">
        <f>'All Sum wo V H'!C109</f>
        <v>Graduate School</v>
      </c>
      <c r="D17" s="16">
        <f>'All Sum wo V H'!D109</f>
        <v>6</v>
      </c>
      <c r="E17" s="16">
        <f>'All Sum wo V H'!E109</f>
        <v>10</v>
      </c>
      <c r="F17" s="16">
        <f>'All Sum wo V H'!F109</f>
        <v>16</v>
      </c>
      <c r="G17" s="16">
        <f>'All Sum wo V H'!G109</f>
        <v>0</v>
      </c>
      <c r="H17" s="16">
        <f>'All Sum wo V H'!H109</f>
        <v>0</v>
      </c>
      <c r="I17" s="16">
        <f>'All Sum wo V H'!I109</f>
        <v>2.4900000000000002</v>
      </c>
      <c r="J17" s="16">
        <f>'All Sum wo V H'!J109</f>
        <v>0</v>
      </c>
      <c r="K17" s="16">
        <f>'All Sum wo V H'!K109</f>
        <v>0</v>
      </c>
      <c r="L17" s="16">
        <f>'All Sum wo V H'!L109</f>
        <v>0</v>
      </c>
      <c r="M17" s="16">
        <f>'All Sum wo V H'!M109</f>
        <v>0</v>
      </c>
      <c r="N17" s="16">
        <f>'All Sum wo V H'!N109</f>
        <v>0</v>
      </c>
      <c r="O17" s="16">
        <f>'All Sum wo V H'!O109</f>
        <v>0</v>
      </c>
      <c r="P17" s="53">
        <f>'All Sum wo V H'!P109</f>
        <v>0</v>
      </c>
      <c r="Q17" s="16">
        <f>'All Sum wo V H'!Q109</f>
        <v>0</v>
      </c>
      <c r="R17" s="16">
        <f>'All Sum wo V H'!R109</f>
        <v>0</v>
      </c>
      <c r="S17" s="53">
        <f>'All Sum wo V H'!S109</f>
        <v>0</v>
      </c>
      <c r="T17" s="88">
        <f>'All Sum wo V H'!T109</f>
        <v>0</v>
      </c>
      <c r="U17" s="88">
        <f>'All Sum wo V H'!U109</f>
        <v>0</v>
      </c>
      <c r="V17" s="88">
        <f>'All Sum wo V H'!V109</f>
        <v>0</v>
      </c>
      <c r="W17" s="88">
        <f>'All Sum wo V H'!W109</f>
        <v>0</v>
      </c>
      <c r="X17" s="88">
        <f>'All Sum wo V H'!X109</f>
        <v>0</v>
      </c>
    </row>
    <row r="18" spans="3:24" ht="13.5" thickBot="1" x14ac:dyDescent="0.25"/>
    <row r="19" spans="3:24" ht="13.5" thickBot="1" x14ac:dyDescent="0.25">
      <c r="C19" s="15" t="str">
        <f>'All Sum wo V H'!C111</f>
        <v>Grand Total</v>
      </c>
      <c r="D19" s="16">
        <f>'All Sum wo V H'!D111</f>
        <v>83.410000000000011</v>
      </c>
      <c r="E19" s="16">
        <f>'All Sum wo V H'!E111</f>
        <v>85.72</v>
      </c>
      <c r="F19" s="16">
        <f>'All Sum wo V H'!F111</f>
        <v>169.13</v>
      </c>
      <c r="G19" s="16">
        <f>'All Sum wo V H'!G111</f>
        <v>505.5</v>
      </c>
      <c r="H19" s="16">
        <f>'All Sum wo V H'!H111</f>
        <v>50.160000000000011</v>
      </c>
      <c r="I19" s="16">
        <f>'All Sum wo V H'!I111</f>
        <v>115.03999999999999</v>
      </c>
      <c r="J19" s="36">
        <f>'All Sum wo V H'!J111</f>
        <v>236784</v>
      </c>
      <c r="K19" s="36">
        <f>'All Sum wo V H'!K111</f>
        <v>21481</v>
      </c>
      <c r="L19" s="36">
        <f>'All Sum wo V H'!L111</f>
        <v>18670</v>
      </c>
      <c r="M19" s="36">
        <f>'All Sum wo V H'!M111</f>
        <v>33279</v>
      </c>
      <c r="N19" s="36">
        <f>'All Sum wo V H'!N111</f>
        <v>255454</v>
      </c>
      <c r="O19" s="36">
        <f>'All Sum wo V H'!O111</f>
        <v>54747</v>
      </c>
      <c r="P19" s="36">
        <f>'All Sum wo V H'!P111</f>
        <v>310430</v>
      </c>
      <c r="Q19" s="36">
        <f>'All Sum wo V H'!Q111</f>
        <v>10095</v>
      </c>
      <c r="R19" s="36">
        <f>'All Sum wo V H'!R111</f>
        <v>2701</v>
      </c>
      <c r="S19" s="36">
        <f>'All Sum wo V H'!S111</f>
        <v>3430</v>
      </c>
      <c r="T19" s="76">
        <f>'All Sum wo V H'!T111</f>
        <v>3.2854017619582567</v>
      </c>
      <c r="U19" s="76">
        <f>'All Sum wo V H'!U111</f>
        <v>1835.4520191568615</v>
      </c>
      <c r="V19" s="76">
        <f>'All Sum wo V H'!V111</f>
        <v>59.687814107491278</v>
      </c>
      <c r="W19" s="76">
        <f>'All Sum wo V H'!W111</f>
        <v>15.969963933069238</v>
      </c>
      <c r="X19" s="76">
        <f>'All Sum wo V H'!X111</f>
        <v>20.280257789865786</v>
      </c>
    </row>
    <row r="20" spans="3:24" x14ac:dyDescent="0.2">
      <c r="P20" s="26"/>
      <c r="Q20" s="27"/>
      <c r="R20" s="27"/>
    </row>
    <row r="21" spans="3:24" x14ac:dyDescent="0.2">
      <c r="E21" s="68" t="s">
        <v>141</v>
      </c>
      <c r="F21" s="68"/>
      <c r="G21" s="68"/>
      <c r="H21" s="68"/>
      <c r="I21" s="68"/>
      <c r="J21" s="68"/>
      <c r="K21" s="68"/>
      <c r="L21" s="68"/>
      <c r="M21" s="68"/>
      <c r="N21" s="68"/>
      <c r="O21" s="68"/>
      <c r="P21" s="68"/>
      <c r="Q21" s="25"/>
      <c r="R21" s="25"/>
      <c r="S21" s="68"/>
      <c r="T21" s="68"/>
      <c r="U21" s="68"/>
    </row>
    <row r="22" spans="3:24" ht="15" customHeight="1" x14ac:dyDescent="0.2">
      <c r="E22" s="68" t="s">
        <v>144</v>
      </c>
      <c r="F22" s="68"/>
      <c r="G22" s="68"/>
      <c r="H22" s="68"/>
      <c r="I22" s="68"/>
      <c r="J22" s="68"/>
      <c r="K22" s="68"/>
      <c r="L22" s="68"/>
      <c r="M22" s="68"/>
      <c r="N22" s="68"/>
      <c r="O22" s="68"/>
      <c r="P22" s="68"/>
      <c r="Q22" s="25"/>
      <c r="R22" s="25"/>
      <c r="S22" s="68"/>
      <c r="T22" s="68"/>
      <c r="U22" s="68"/>
    </row>
    <row r="23" spans="3:24" ht="15" customHeight="1" x14ac:dyDescent="0.2">
      <c r="E23" s="68" t="s">
        <v>146</v>
      </c>
      <c r="F23" s="68"/>
      <c r="G23" s="68"/>
      <c r="H23" s="68"/>
      <c r="I23" s="68"/>
      <c r="J23" s="68"/>
      <c r="K23" s="68"/>
      <c r="L23" s="68"/>
      <c r="M23" s="68"/>
      <c r="N23" s="68"/>
      <c r="O23" s="68"/>
      <c r="P23" s="68"/>
      <c r="Q23" s="25"/>
      <c r="R23" s="25"/>
      <c r="S23" s="68"/>
      <c r="T23" s="68"/>
      <c r="U23" s="68"/>
    </row>
    <row r="24" spans="3:24" ht="15" customHeight="1" x14ac:dyDescent="0.2">
      <c r="E24" s="68" t="s">
        <v>145</v>
      </c>
      <c r="F24" s="68"/>
      <c r="G24" s="68"/>
      <c r="H24" s="68"/>
      <c r="I24" s="68"/>
      <c r="J24" s="68"/>
      <c r="K24" s="68"/>
      <c r="L24" s="68"/>
      <c r="M24" s="68"/>
      <c r="N24" s="68"/>
      <c r="O24" s="68"/>
      <c r="P24" s="68"/>
      <c r="Q24" s="25"/>
      <c r="R24" s="25"/>
      <c r="S24" s="68"/>
      <c r="T24" s="68"/>
      <c r="U24" s="68"/>
    </row>
    <row r="25" spans="3:24" ht="15" customHeight="1" x14ac:dyDescent="0.2">
      <c r="E25" s="68" t="s">
        <v>148</v>
      </c>
      <c r="F25" s="68"/>
      <c r="G25" s="68"/>
      <c r="H25" s="68"/>
      <c r="I25" s="68"/>
      <c r="J25" s="68"/>
      <c r="K25" s="68"/>
      <c r="L25" s="68"/>
      <c r="M25" s="68"/>
      <c r="N25" s="68"/>
      <c r="O25" s="68"/>
      <c r="P25" s="68"/>
      <c r="Q25" s="25"/>
      <c r="R25" s="25"/>
      <c r="S25" s="68"/>
      <c r="T25" s="68"/>
      <c r="U25" s="68"/>
    </row>
    <row r="26" spans="3:24" ht="15.75" customHeight="1" x14ac:dyDescent="0.2">
      <c r="E26" s="68" t="s">
        <v>147</v>
      </c>
      <c r="F26" s="68"/>
      <c r="G26" s="68"/>
      <c r="H26" s="68"/>
      <c r="I26" s="68"/>
      <c r="J26" s="68"/>
      <c r="K26" s="68"/>
      <c r="L26" s="68"/>
      <c r="M26" s="68"/>
      <c r="N26" s="68"/>
      <c r="O26" s="68"/>
      <c r="P26" s="68"/>
      <c r="Q26" s="25"/>
      <c r="R26" s="25"/>
      <c r="S26" s="68"/>
      <c r="T26" s="68"/>
      <c r="U26" s="68"/>
    </row>
    <row r="27" spans="3:24" x14ac:dyDescent="0.2">
      <c r="E27" s="68"/>
      <c r="F27" s="68"/>
      <c r="G27" s="68"/>
      <c r="H27" s="68"/>
      <c r="I27" s="68"/>
      <c r="J27" s="68"/>
      <c r="K27" s="68"/>
      <c r="L27" s="68"/>
      <c r="M27" s="68"/>
      <c r="N27" s="68"/>
      <c r="O27" s="68"/>
      <c r="P27" s="68"/>
      <c r="Q27" s="25"/>
      <c r="R27" s="25"/>
      <c r="S27" s="68"/>
      <c r="T27" s="68"/>
      <c r="U27" s="68"/>
    </row>
    <row r="28" spans="3:24" x14ac:dyDescent="0.2">
      <c r="E28" s="68"/>
      <c r="F28" s="68"/>
      <c r="G28" s="68"/>
      <c r="H28" s="68"/>
      <c r="I28" s="68"/>
      <c r="J28" s="68"/>
      <c r="K28" s="68"/>
      <c r="L28" s="68"/>
      <c r="M28" s="68"/>
      <c r="N28" s="68"/>
      <c r="O28" s="68"/>
      <c r="P28" s="68"/>
      <c r="Q28" s="25"/>
      <c r="R28" s="25"/>
      <c r="S28" s="68"/>
      <c r="T28" s="68"/>
      <c r="U28" s="68"/>
    </row>
    <row r="29" spans="3:24" x14ac:dyDescent="0.2">
      <c r="P29" s="26"/>
      <c r="Q29" s="27"/>
      <c r="R29" s="27"/>
    </row>
    <row r="30" spans="3:24" x14ac:dyDescent="0.2">
      <c r="P30" s="26"/>
      <c r="Q30" s="27"/>
      <c r="R30" s="27"/>
    </row>
    <row r="31" spans="3:24" x14ac:dyDescent="0.2">
      <c r="P31" s="26"/>
      <c r="Q31" s="27"/>
      <c r="R31" s="27"/>
    </row>
    <row r="32" spans="3:24" x14ac:dyDescent="0.2">
      <c r="P32" s="26"/>
      <c r="Q32" s="27"/>
      <c r="R32" s="27"/>
    </row>
    <row r="33" spans="16:18" x14ac:dyDescent="0.2">
      <c r="P33" s="26"/>
      <c r="Q33" s="27"/>
      <c r="R33" s="27"/>
    </row>
    <row r="34" spans="16:18" x14ac:dyDescent="0.2">
      <c r="P34" s="26"/>
      <c r="Q34" s="27"/>
      <c r="R34" s="27"/>
    </row>
    <row r="35" spans="16:18" x14ac:dyDescent="0.2">
      <c r="P35" s="26"/>
      <c r="Q35" s="27"/>
      <c r="R35" s="27"/>
    </row>
    <row r="36" spans="16:18" x14ac:dyDescent="0.2">
      <c r="P36" s="26"/>
      <c r="Q36" s="27"/>
      <c r="R36" s="27"/>
    </row>
    <row r="37" spans="16:18" x14ac:dyDescent="0.2">
      <c r="P37" s="26"/>
      <c r="Q37" s="27"/>
      <c r="R37" s="27"/>
    </row>
    <row r="38" spans="16:18" x14ac:dyDescent="0.2">
      <c r="P38" s="26"/>
      <c r="Q38" s="27"/>
      <c r="R38" s="27"/>
    </row>
    <row r="39" spans="16:18" x14ac:dyDescent="0.2">
      <c r="P39" s="26"/>
      <c r="Q39" s="27"/>
      <c r="R39" s="27"/>
    </row>
    <row r="40" spans="16:18" x14ac:dyDescent="0.2">
      <c r="P40" s="26"/>
      <c r="Q40" s="27"/>
      <c r="R40" s="27"/>
    </row>
  </sheetData>
  <mergeCells count="2">
    <mergeCell ref="C2:X2"/>
    <mergeCell ref="C1:Y1"/>
  </mergeCells>
  <pageMargins left="0.7" right="0.7" top="0.75" bottom="0.75" header="0.3" footer="0.3"/>
  <pageSetup paperSize="5"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F6D52DDBDA6448A79283E1AF51C3D3" ma:contentTypeVersion="0" ma:contentTypeDescription="Create a new document." ma:contentTypeScope="" ma:versionID="7293bf6477d3a0c7e4eeeae2e0c0e11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8C0AE1-CA8C-491C-9723-11212731E0EC}">
  <ds:schemaRefs>
    <ds:schemaRef ds:uri="http://www.w3.org/XML/1998/namespace"/>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1AF3E53C-4A5C-4613-AD46-C705044F7F93}">
  <ds:schemaRefs>
    <ds:schemaRef ds:uri="http://schemas.microsoft.com/sharepoint/v3/contenttype/forms"/>
  </ds:schemaRefs>
</ds:datastoreItem>
</file>

<file path=customXml/itemProps3.xml><?xml version="1.0" encoding="utf-8"?>
<ds:datastoreItem xmlns:ds="http://schemas.openxmlformats.org/officeDocument/2006/customXml" ds:itemID="{88CB4EC2-0849-45E1-9FC4-651D727B2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All Sum wo V H</vt:lpstr>
      <vt:lpstr>Linked Summary </vt:lpstr>
      <vt:lpstr>'All Sum wo V H'!Print_Area</vt:lpstr>
      <vt:lpstr>'Linked Summary '!Print_Area</vt:lpstr>
    </vt:vector>
  </TitlesOfParts>
  <Company>University of Northern Colorado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Simmers, Susan</dc:creator>
  <cp:lastModifiedBy>Black, Kim</cp:lastModifiedBy>
  <cp:lastPrinted>2018-11-28T20:31:11Z</cp:lastPrinted>
  <dcterms:created xsi:type="dcterms:W3CDTF">2018-11-15T20:09:52Z</dcterms:created>
  <dcterms:modified xsi:type="dcterms:W3CDTF">2018-12-06T21:44:08Z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0x0101004DF6D52DDBDA6448A79283E1AF51C3D3</vt:lpwstr>
  </property>
</Properties>
</file>